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08" activeTab="0"/>
  </bookViews>
  <sheets>
    <sheet name="Min IR Value" sheetId="1" r:id="rId1"/>
    <sheet name="IR Value Graph" sheetId="2" r:id="rId2"/>
    <sheet name="Polarization Index" sheetId="3" r:id="rId3"/>
    <sheet name="Earth Resistivity" sheetId="4" r:id="rId4"/>
  </sheets>
  <definedNames/>
  <calcPr fullCalcOnLoad="1"/>
</workbook>
</file>

<file path=xl/sharedStrings.xml><?xml version="1.0" encoding="utf-8"?>
<sst xmlns="http://schemas.openxmlformats.org/spreadsheetml/2006/main" count="252" uniqueCount="96">
  <si>
    <t>Minimum IR Value for Rotating Machine (AC or DC)</t>
  </si>
  <si>
    <t>Machine Terminal to Terminal Voltage</t>
  </si>
  <si>
    <t>KVA</t>
  </si>
  <si>
    <t xml:space="preserve">Minimum IR Value for Transformer </t>
  </si>
  <si>
    <t>Voltage Rating of winding under Test</t>
  </si>
  <si>
    <t>Rated Capacity of Winding under Test</t>
  </si>
  <si>
    <t>Volt</t>
  </si>
  <si>
    <t>Tank Oil Filled T.C</t>
  </si>
  <si>
    <t>Without Tank Oil filled T.C</t>
  </si>
  <si>
    <t>Dry or Compound Fill T.C</t>
  </si>
  <si>
    <t>Select Type of Transformer</t>
  </si>
  <si>
    <t>IR (Min) for Machine</t>
  </si>
  <si>
    <t>Frequency</t>
  </si>
  <si>
    <t>Hz</t>
  </si>
  <si>
    <t>25 Hz</t>
  </si>
  <si>
    <t>50 Hz</t>
  </si>
  <si>
    <t>IR (Min) for Transformer</t>
  </si>
  <si>
    <t>Date</t>
  </si>
  <si>
    <t>Measured IR Value (MΩ)</t>
  </si>
  <si>
    <t>Temperature (°C)</t>
  </si>
  <si>
    <t xml:space="preserve"> IR Value after Temperature Adjucment (MΩ)</t>
  </si>
  <si>
    <t>Reference Temperature (°C)</t>
  </si>
  <si>
    <t>Temperature  Correction Factor</t>
  </si>
  <si>
    <t>Minimum IR Value for Cable</t>
  </si>
  <si>
    <t>Type of Insulation Material</t>
  </si>
  <si>
    <t>Paper</t>
  </si>
  <si>
    <t>Varnished</t>
  </si>
  <si>
    <t>ThermoPlastic-Polyethylene</t>
  </si>
  <si>
    <t>Composite-Polyethylene</t>
  </si>
  <si>
    <t>Polyvinyle Chloride (60°C)</t>
  </si>
  <si>
    <t>Polyvinyle Chloride (75°C)</t>
  </si>
  <si>
    <t>Diameter of Conductor</t>
  </si>
  <si>
    <t>IR (Min) for Cable</t>
  </si>
  <si>
    <t>Type of Cable</t>
  </si>
  <si>
    <t xml:space="preserve"> 1 Core</t>
  </si>
  <si>
    <t>Multicore</t>
  </si>
  <si>
    <t>Measured IR Value (MΩ) (for 1 Minitue)</t>
  </si>
  <si>
    <t>Measured IR Value (MΩ)   (for 10 Minitue)</t>
  </si>
  <si>
    <t xml:space="preserve">Polarization Index Number after Temperature Adjucment </t>
  </si>
  <si>
    <t>Insulation Class</t>
  </si>
  <si>
    <t>Insulation Condition</t>
  </si>
  <si>
    <t>Name of Equipment</t>
  </si>
  <si>
    <t xml:space="preserve">Recommended Megger </t>
  </si>
  <si>
    <t xml:space="preserve"> 100V DC or 250V DC</t>
  </si>
  <si>
    <t>500V DC or 1000V DC</t>
  </si>
  <si>
    <t>1000V DC or 2500V DC</t>
  </si>
  <si>
    <t>2500V DC or 5000V DC</t>
  </si>
  <si>
    <t>50000V DC or 10000V DC</t>
  </si>
  <si>
    <t>Recommended Megger Size</t>
  </si>
  <si>
    <t>Rated Voltage of Equipment</t>
  </si>
  <si>
    <r>
      <t>M</t>
    </r>
    <r>
      <rPr>
        <b/>
        <sz val="10"/>
        <color indexed="8"/>
        <rFont val="Calibri"/>
        <family val="2"/>
      </rPr>
      <t>Ω</t>
    </r>
  </si>
  <si>
    <t>Minimum IR Value for Domestic Wiring</t>
  </si>
  <si>
    <t>No of Outlet (All Point,Plugs with Fitting(Lamp etc))</t>
  </si>
  <si>
    <t>No of Outlet (All Point,Plugs without Fitting(Lamp etc))</t>
  </si>
  <si>
    <t>IR(min) value</t>
  </si>
  <si>
    <t>Case-1</t>
  </si>
  <si>
    <t>Case-2</t>
  </si>
  <si>
    <t>adwa</t>
  </si>
  <si>
    <t>P1</t>
  </si>
  <si>
    <t>C1</t>
  </si>
  <si>
    <t>P2</t>
  </si>
  <si>
    <t>C2</t>
  </si>
  <si>
    <t>S</t>
  </si>
  <si>
    <t>Megger Rading in Ohms</t>
  </si>
  <si>
    <t>Earth Resistivity Ohm/Meter</t>
  </si>
  <si>
    <t>Remarks</t>
  </si>
  <si>
    <t>Electrode Spacing (S) (Meter)</t>
  </si>
  <si>
    <t>30 to 50 Cm</t>
  </si>
  <si>
    <t>Direction-I</t>
  </si>
  <si>
    <t>Direction-II</t>
  </si>
  <si>
    <t>Direction-III</t>
  </si>
  <si>
    <t>Direction-IV</t>
  </si>
  <si>
    <t>Direction-V</t>
  </si>
  <si>
    <t>Direction-VI</t>
  </si>
  <si>
    <t>Location of Earth Resistivity Measurement</t>
  </si>
  <si>
    <t>Earth Resistivity Ohm-Meter</t>
  </si>
  <si>
    <t>Power Station</t>
  </si>
  <si>
    <t>EHT SubStation</t>
  </si>
  <si>
    <t>66KV SuStation</t>
  </si>
  <si>
    <t>Tower Foot Resistance</t>
  </si>
  <si>
    <r>
      <t>&lt; 0.5</t>
    </r>
    <r>
      <rPr>
        <sz val="10"/>
        <color indexed="8"/>
        <rFont val="Calibri"/>
        <family val="2"/>
      </rPr>
      <t>Ω</t>
    </r>
  </si>
  <si>
    <r>
      <t>&lt; 1.0</t>
    </r>
    <r>
      <rPr>
        <sz val="10"/>
        <color indexed="8"/>
        <rFont val="Calibri"/>
        <family val="2"/>
      </rPr>
      <t>Ω</t>
    </r>
  </si>
  <si>
    <r>
      <t>&lt; 2.0</t>
    </r>
    <r>
      <rPr>
        <sz val="10"/>
        <color indexed="8"/>
        <rFont val="Calibri"/>
        <family val="2"/>
      </rPr>
      <t>Ω</t>
    </r>
  </si>
  <si>
    <r>
      <t>&lt;10.0</t>
    </r>
    <r>
      <rPr>
        <sz val="10"/>
        <color indexed="8"/>
        <rFont val="Calibri"/>
        <family val="2"/>
      </rPr>
      <t>Ω</t>
    </r>
  </si>
  <si>
    <t>D.P Structure</t>
  </si>
  <si>
    <r>
      <t>&lt;5.0</t>
    </r>
    <r>
      <rPr>
        <sz val="10"/>
        <color indexed="8"/>
        <rFont val="Calibri"/>
        <family val="2"/>
      </rPr>
      <t>Ω</t>
    </r>
  </si>
  <si>
    <t>The Earth Resistance Value</t>
  </si>
  <si>
    <t>E</t>
  </si>
  <si>
    <t>C</t>
  </si>
  <si>
    <t>P</t>
  </si>
  <si>
    <t>75 Feet</t>
  </si>
  <si>
    <t>Earth Tester/Megger (4 Terminals)</t>
  </si>
  <si>
    <t>Earth Tester/Megger (3 Terminals)</t>
  </si>
  <si>
    <t>Jignesh.Parmar, www.electricalnotes.wordpress.com jiguparmar@yahoo.com</t>
  </si>
  <si>
    <t>Jignesh.Parmar,                                 www.electricalnotes.wordpress.com, jiguparmar@yahoo.com</t>
  </si>
  <si>
    <t>Jignesh.Parmar, www.electricalnotes.wordpress.com, jiguparmar@yahoo.com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</si>
</sst>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0"/>
    <numFmt numFmtId="166" formatCode="0.000"/>
    <numFmt numFmtId="167" formatCode="0.00000"/>
    <numFmt numFmtId="168" formatCode="0.0"/>
    <numFmt numFmtId="169" formatCode="[$-409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9"/>
      <name val="Arial"/>
      <family val="2"/>
    </font>
    <font>
      <sz val="10"/>
      <color indexed="55"/>
      <name val="Arial"/>
      <family val="2"/>
    </font>
    <font>
      <b/>
      <sz val="10"/>
      <color indexed="18"/>
      <name val="Arial"/>
      <family val="2"/>
    </font>
    <font>
      <sz val="10"/>
      <color indexed="43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0.39998000860214233"/>
      <name val="Arial"/>
      <family val="2"/>
    </font>
    <font>
      <sz val="10"/>
      <color theme="2" tint="-0.4999699890613556"/>
      <name val="Arial"/>
      <family val="2"/>
    </font>
    <font>
      <sz val="10"/>
      <color theme="0" tint="-0.24997000396251678"/>
      <name val="Arial"/>
      <family val="2"/>
    </font>
    <font>
      <b/>
      <sz val="10"/>
      <color theme="4" tint="-0.4999699890613556"/>
      <name val="Arial"/>
      <family val="2"/>
    </font>
    <font>
      <sz val="10"/>
      <color theme="2" tint="-0.24997000396251678"/>
      <name val="Arial"/>
      <family val="2"/>
    </font>
    <font>
      <sz val="10"/>
      <color theme="0" tint="-0.1499900072813034"/>
      <name val="Arial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gradientFill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theme="5" tint="-0.4999699890613556"/>
      </left>
      <right/>
      <top/>
      <bottom/>
    </border>
    <border>
      <left/>
      <right style="double">
        <color theme="5" tint="-0.4999699890613556"/>
      </right>
      <top/>
      <bottom/>
    </border>
    <border>
      <left style="double">
        <color theme="5" tint="-0.4999699890613556"/>
      </left>
      <right/>
      <top/>
      <bottom style="double">
        <color theme="5" tint="-0.4999699890613556"/>
      </bottom>
    </border>
    <border>
      <left/>
      <right/>
      <top/>
      <bottom style="double">
        <color theme="5" tint="-0.4999699890613556"/>
      </bottom>
    </border>
    <border>
      <left/>
      <right style="double">
        <color theme="5" tint="-0.4999699890613556"/>
      </right>
      <top/>
      <bottom style="double">
        <color theme="5" tint="-0.4999699890613556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rgb="FFFF0000"/>
      </bottom>
    </border>
    <border>
      <left>
        <color indexed="63"/>
      </left>
      <right>
        <color indexed="63"/>
      </right>
      <top/>
      <bottom style="thin">
        <color rgb="FFFF0000"/>
      </bottom>
    </border>
    <border>
      <left style="thin"/>
      <right/>
      <top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/>
      <bottom style="thin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>
        <color theme="5" tint="-0.4999699890613556"/>
      </left>
      <right/>
      <top style="double">
        <color theme="5" tint="-0.4999699890613556"/>
      </top>
      <bottom/>
    </border>
    <border>
      <left/>
      <right/>
      <top style="double">
        <color theme="5" tint="-0.4999699890613556"/>
      </top>
      <bottom/>
    </border>
    <border>
      <left/>
      <right style="double">
        <color theme="5" tint="-0.4999699890613556"/>
      </right>
      <top style="double">
        <color theme="5" tint="-0.4999699890613556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4" borderId="10" xfId="0" applyFont="1" applyFill="1" applyBorder="1" applyAlignment="1" applyProtection="1">
      <alignment horizontal="center"/>
      <protection locked="0"/>
    </xf>
    <xf numFmtId="0" fontId="56" fillId="9" borderId="0" xfId="0" applyFont="1" applyFill="1" applyAlignment="1">
      <alignment/>
    </xf>
    <xf numFmtId="2" fontId="56" fillId="35" borderId="10" xfId="0" applyNumberFormat="1" applyFont="1" applyFill="1" applyBorder="1" applyAlignment="1">
      <alignment horizontal="center"/>
    </xf>
    <xf numFmtId="0" fontId="56" fillId="36" borderId="0" xfId="0" applyFont="1" applyFill="1" applyAlignment="1" applyProtection="1">
      <alignment/>
      <protection hidden="1"/>
    </xf>
    <xf numFmtId="0" fontId="56" fillId="33" borderId="0" xfId="0" applyFont="1" applyFill="1" applyAlignment="1" applyProtection="1">
      <alignment/>
      <protection hidden="1"/>
    </xf>
    <xf numFmtId="0" fontId="56" fillId="34" borderId="10" xfId="0" applyFont="1" applyFill="1" applyBorder="1" applyAlignment="1" applyProtection="1">
      <alignment horizontal="center"/>
      <protection hidden="1" locked="0"/>
    </xf>
    <xf numFmtId="0" fontId="56" fillId="33" borderId="0" xfId="0" applyFont="1" applyFill="1" applyAlignment="1" applyProtection="1">
      <alignment vertical="center" wrapText="1"/>
      <protection hidden="1"/>
    </xf>
    <xf numFmtId="164" fontId="56" fillId="34" borderId="10" xfId="0" applyNumberFormat="1" applyFont="1" applyFill="1" applyBorder="1" applyAlignment="1" applyProtection="1">
      <alignment horizontal="center"/>
      <protection hidden="1" locked="0"/>
    </xf>
    <xf numFmtId="2" fontId="3" fillId="36" borderId="10" xfId="0" applyNumberFormat="1" applyFont="1" applyFill="1" applyBorder="1" applyAlignment="1" applyProtection="1">
      <alignment horizontal="center"/>
      <protection hidden="1"/>
    </xf>
    <xf numFmtId="0" fontId="56" fillId="33" borderId="0" xfId="0" applyFont="1" applyFill="1" applyAlignment="1" applyProtection="1">
      <alignment horizontal="center"/>
      <protection hidden="1"/>
    </xf>
    <xf numFmtId="164" fontId="56" fillId="33" borderId="10" xfId="0" applyNumberFormat="1" applyFont="1" applyFill="1" applyBorder="1" applyAlignment="1" applyProtection="1">
      <alignment horizontal="center"/>
      <protection hidden="1" locked="0"/>
    </xf>
    <xf numFmtId="0" fontId="56" fillId="33" borderId="10" xfId="0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56" fillId="34" borderId="10" xfId="0" applyFont="1" applyFill="1" applyBorder="1" applyAlignment="1" applyProtection="1">
      <alignment horizontal="center"/>
      <protection hidden="1" locked="0"/>
    </xf>
    <xf numFmtId="0" fontId="56" fillId="34" borderId="10" xfId="0" applyFont="1" applyFill="1" applyBorder="1" applyAlignment="1" applyProtection="1">
      <alignment/>
      <protection hidden="1" locked="0"/>
    </xf>
    <xf numFmtId="0" fontId="56" fillId="37" borderId="0" xfId="0" applyFont="1" applyFill="1" applyAlignment="1">
      <alignment/>
    </xf>
    <xf numFmtId="0" fontId="56" fillId="3" borderId="11" xfId="0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56" fillId="3" borderId="12" xfId="0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6" fillId="3" borderId="13" xfId="0" applyFont="1" applyFill="1" applyBorder="1" applyAlignment="1">
      <alignment/>
    </xf>
    <xf numFmtId="0" fontId="56" fillId="3" borderId="14" xfId="0" applyFont="1" applyFill="1" applyBorder="1" applyAlignment="1">
      <alignment/>
    </xf>
    <xf numFmtId="0" fontId="57" fillId="3" borderId="12" xfId="0" applyFont="1" applyFill="1" applyBorder="1" applyAlignment="1">
      <alignment/>
    </xf>
    <xf numFmtId="0" fontId="56" fillId="3" borderId="15" xfId="0" applyFont="1" applyFill="1" applyBorder="1" applyAlignment="1">
      <alignment/>
    </xf>
    <xf numFmtId="0" fontId="56" fillId="5" borderId="11" xfId="0" applyFont="1" applyFill="1" applyBorder="1" applyAlignment="1">
      <alignment/>
    </xf>
    <xf numFmtId="0" fontId="56" fillId="5" borderId="0" xfId="0" applyFont="1" applyFill="1" applyBorder="1" applyAlignment="1">
      <alignment/>
    </xf>
    <xf numFmtId="0" fontId="57" fillId="5" borderId="0" xfId="0" applyFont="1" applyFill="1" applyBorder="1" applyAlignment="1">
      <alignment/>
    </xf>
    <xf numFmtId="0" fontId="56" fillId="5" borderId="13" xfId="0" applyFont="1" applyFill="1" applyBorder="1" applyAlignment="1">
      <alignment/>
    </xf>
    <xf numFmtId="0" fontId="56" fillId="5" borderId="14" xfId="0" applyFont="1" applyFill="1" applyBorder="1" applyAlignment="1">
      <alignment/>
    </xf>
    <xf numFmtId="0" fontId="56" fillId="5" borderId="12" xfId="0" applyFont="1" applyFill="1" applyBorder="1" applyAlignment="1">
      <alignment/>
    </xf>
    <xf numFmtId="0" fontId="58" fillId="5" borderId="12" xfId="0" applyFont="1" applyFill="1" applyBorder="1" applyAlignment="1" applyProtection="1">
      <alignment/>
      <protection locked="0"/>
    </xf>
    <xf numFmtId="2" fontId="56" fillId="5" borderId="0" xfId="0" applyNumberFormat="1" applyFont="1" applyFill="1" applyBorder="1" applyAlignment="1">
      <alignment horizontal="center"/>
    </xf>
    <xf numFmtId="0" fontId="58" fillId="5" borderId="12" xfId="0" applyFont="1" applyFill="1" applyBorder="1" applyAlignment="1">
      <alignment/>
    </xf>
    <xf numFmtId="0" fontId="57" fillId="5" borderId="12" xfId="0" applyFont="1" applyFill="1" applyBorder="1" applyAlignment="1">
      <alignment/>
    </xf>
    <xf numFmtId="0" fontId="56" fillId="5" borderId="15" xfId="0" applyFont="1" applyFill="1" applyBorder="1" applyAlignment="1">
      <alignment/>
    </xf>
    <xf numFmtId="2" fontId="57" fillId="5" borderId="0" xfId="0" applyNumberFormat="1" applyFont="1" applyFill="1" applyBorder="1" applyAlignment="1">
      <alignment horizontal="center"/>
    </xf>
    <xf numFmtId="0" fontId="56" fillId="38" borderId="11" xfId="0" applyFont="1" applyFill="1" applyBorder="1" applyAlignment="1">
      <alignment/>
    </xf>
    <xf numFmtId="0" fontId="56" fillId="38" borderId="0" xfId="0" applyFont="1" applyFill="1" applyBorder="1" applyAlignment="1">
      <alignment/>
    </xf>
    <xf numFmtId="0" fontId="57" fillId="38" borderId="0" xfId="0" applyFont="1" applyFill="1" applyBorder="1" applyAlignment="1">
      <alignment/>
    </xf>
    <xf numFmtId="0" fontId="56" fillId="38" borderId="13" xfId="0" applyFont="1" applyFill="1" applyBorder="1" applyAlignment="1">
      <alignment/>
    </xf>
    <xf numFmtId="0" fontId="56" fillId="38" borderId="14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0" fontId="59" fillId="38" borderId="0" xfId="0" applyFont="1" applyFill="1" applyBorder="1" applyAlignment="1" applyProtection="1">
      <alignment horizontal="center"/>
      <protection locked="0"/>
    </xf>
    <xf numFmtId="168" fontId="57" fillId="38" borderId="0" xfId="0" applyNumberFormat="1" applyFont="1" applyFill="1" applyBorder="1" applyAlignment="1">
      <alignment horizontal="center"/>
    </xf>
    <xf numFmtId="0" fontId="57" fillId="38" borderId="12" xfId="0" applyFont="1" applyFill="1" applyBorder="1" applyAlignment="1">
      <alignment/>
    </xf>
    <xf numFmtId="0" fontId="56" fillId="38" borderId="15" xfId="0" applyFont="1" applyFill="1" applyBorder="1" applyAlignment="1">
      <alignment/>
    </xf>
    <xf numFmtId="0" fontId="56" fillId="39" borderId="11" xfId="0" applyFont="1" applyFill="1" applyBorder="1" applyAlignment="1">
      <alignment/>
    </xf>
    <xf numFmtId="0" fontId="56" fillId="39" borderId="0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6" fillId="39" borderId="13" xfId="0" applyFont="1" applyFill="1" applyBorder="1" applyAlignment="1">
      <alignment/>
    </xf>
    <xf numFmtId="0" fontId="56" fillId="39" borderId="14" xfId="0" applyFont="1" applyFill="1" applyBorder="1" applyAlignment="1">
      <alignment/>
    </xf>
    <xf numFmtId="0" fontId="56" fillId="39" borderId="12" xfId="0" applyFont="1" applyFill="1" applyBorder="1" applyAlignment="1">
      <alignment/>
    </xf>
    <xf numFmtId="0" fontId="57" fillId="39" borderId="12" xfId="0" applyFont="1" applyFill="1" applyBorder="1" applyAlignment="1">
      <alignment/>
    </xf>
    <xf numFmtId="0" fontId="56" fillId="39" borderId="15" xfId="0" applyFont="1" applyFill="1" applyBorder="1" applyAlignment="1">
      <alignment/>
    </xf>
    <xf numFmtId="0" fontId="57" fillId="39" borderId="0" xfId="0" applyFont="1" applyFill="1" applyBorder="1" applyAlignment="1">
      <alignment horizontal="center"/>
    </xf>
    <xf numFmtId="0" fontId="56" fillId="39" borderId="14" xfId="0" applyFont="1" applyFill="1" applyBorder="1" applyAlignment="1">
      <alignment horizontal="center"/>
    </xf>
    <xf numFmtId="0" fontId="56" fillId="37" borderId="0" xfId="0" applyFont="1" applyFill="1" applyAlignment="1" applyProtection="1">
      <alignment/>
      <protection hidden="1"/>
    </xf>
    <xf numFmtId="0" fontId="56" fillId="37" borderId="0" xfId="0" applyFont="1" applyFill="1" applyAlignment="1" applyProtection="1">
      <alignment horizontal="center"/>
      <protection hidden="1"/>
    </xf>
    <xf numFmtId="0" fontId="56" fillId="37" borderId="0" xfId="0" applyFont="1" applyFill="1" applyAlignment="1" applyProtection="1">
      <alignment/>
      <protection hidden="1"/>
    </xf>
    <xf numFmtId="0" fontId="56" fillId="37" borderId="0" xfId="0" applyFont="1" applyFill="1" applyAlignment="1" applyProtection="1">
      <alignment vertical="center" wrapText="1"/>
      <protection hidden="1"/>
    </xf>
    <xf numFmtId="2" fontId="60" fillId="37" borderId="0" xfId="0" applyNumberFormat="1" applyFont="1" applyFill="1" applyAlignment="1" applyProtection="1">
      <alignment/>
      <protection hidden="1"/>
    </xf>
    <xf numFmtId="164" fontId="60" fillId="37" borderId="0" xfId="0" applyNumberFormat="1" applyFont="1" applyFill="1" applyAlignment="1" applyProtection="1">
      <alignment/>
      <protection hidden="1"/>
    </xf>
    <xf numFmtId="2" fontId="61" fillId="37" borderId="10" xfId="0" applyNumberFormat="1" applyFont="1" applyFill="1" applyBorder="1" applyAlignment="1" applyProtection="1">
      <alignment horizontal="center"/>
      <protection hidden="1"/>
    </xf>
    <xf numFmtId="0" fontId="56" fillId="39" borderId="0" xfId="0" applyFont="1" applyFill="1" applyAlignment="1" applyProtection="1">
      <alignment/>
      <protection hidden="1"/>
    </xf>
    <xf numFmtId="0" fontId="56" fillId="39" borderId="0" xfId="0" applyFont="1" applyFill="1" applyAlignment="1" applyProtection="1">
      <alignment horizontal="center"/>
      <protection hidden="1"/>
    </xf>
    <xf numFmtId="0" fontId="56" fillId="39" borderId="0" xfId="0" applyFont="1" applyFill="1" applyAlignment="1" applyProtection="1">
      <alignment/>
      <protection hidden="1"/>
    </xf>
    <xf numFmtId="0" fontId="56" fillId="39" borderId="0" xfId="0" applyFont="1" applyFill="1" applyAlignment="1" applyProtection="1">
      <alignment vertical="center" wrapText="1"/>
      <protection hidden="1"/>
    </xf>
    <xf numFmtId="0" fontId="56" fillId="39" borderId="0" xfId="0" applyFont="1" applyFill="1" applyBorder="1" applyAlignment="1" applyProtection="1">
      <alignment/>
      <protection hidden="1"/>
    </xf>
    <xf numFmtId="0" fontId="56" fillId="39" borderId="0" xfId="0" applyFont="1" applyFill="1" applyAlignment="1" applyProtection="1">
      <alignment vertical="center" wrapText="1"/>
      <protection hidden="1" locked="0"/>
    </xf>
    <xf numFmtId="2" fontId="61" fillId="39" borderId="10" xfId="0" applyNumberFormat="1" applyFont="1" applyFill="1" applyBorder="1" applyAlignment="1" applyProtection="1">
      <alignment horizontal="center"/>
      <protection hidden="1"/>
    </xf>
    <xf numFmtId="2" fontId="62" fillId="39" borderId="0" xfId="0" applyNumberFormat="1" applyFont="1" applyFill="1" applyAlignment="1" applyProtection="1">
      <alignment/>
      <protection hidden="1"/>
    </xf>
    <xf numFmtId="164" fontId="62" fillId="39" borderId="0" xfId="0" applyNumberFormat="1" applyFont="1" applyFill="1" applyAlignment="1" applyProtection="1">
      <alignment/>
      <protection hidden="1"/>
    </xf>
    <xf numFmtId="0" fontId="56" fillId="39" borderId="0" xfId="0" applyFont="1" applyFill="1" applyBorder="1" applyAlignment="1" applyProtection="1">
      <alignment horizontal="center"/>
      <protection hidden="1"/>
    </xf>
    <xf numFmtId="0" fontId="56" fillId="2" borderId="0" xfId="0" applyFont="1" applyFill="1" applyAlignment="1" applyProtection="1">
      <alignment/>
      <protection hidden="1"/>
    </xf>
    <xf numFmtId="0" fontId="56" fillId="2" borderId="0" xfId="0" applyFont="1" applyFill="1" applyAlignment="1" applyProtection="1">
      <alignment horizontal="center"/>
      <protection hidden="1"/>
    </xf>
    <xf numFmtId="0" fontId="56" fillId="2" borderId="10" xfId="0" applyFont="1" applyFill="1" applyBorder="1" applyAlignment="1" applyProtection="1">
      <alignment horizontal="center"/>
      <protection hidden="1"/>
    </xf>
    <xf numFmtId="0" fontId="56" fillId="2" borderId="0" xfId="0" applyFont="1" applyFill="1" applyBorder="1" applyAlignment="1" applyProtection="1">
      <alignment horizontal="center"/>
      <protection hidden="1"/>
    </xf>
    <xf numFmtId="0" fontId="56" fillId="2" borderId="0" xfId="0" applyFont="1" applyFill="1" applyBorder="1" applyAlignment="1" applyProtection="1">
      <alignment/>
      <protection hidden="1"/>
    </xf>
    <xf numFmtId="0" fontId="56" fillId="2" borderId="16" xfId="0" applyFont="1" applyFill="1" applyBorder="1" applyAlignment="1" applyProtection="1">
      <alignment/>
      <protection hidden="1"/>
    </xf>
    <xf numFmtId="0" fontId="56" fillId="2" borderId="17" xfId="0" applyFont="1" applyFill="1" applyBorder="1" applyAlignment="1" applyProtection="1">
      <alignment/>
      <protection hidden="1"/>
    </xf>
    <xf numFmtId="0" fontId="56" fillId="2" borderId="18" xfId="0" applyFont="1" applyFill="1" applyBorder="1" applyAlignment="1" applyProtection="1">
      <alignment/>
      <protection hidden="1"/>
    </xf>
    <xf numFmtId="0" fontId="56" fillId="2" borderId="19" xfId="0" applyFont="1" applyFill="1" applyBorder="1" applyAlignment="1" applyProtection="1">
      <alignment/>
      <protection hidden="1"/>
    </xf>
    <xf numFmtId="0" fontId="56" fillId="2" borderId="20" xfId="0" applyFont="1" applyFill="1" applyBorder="1" applyAlignment="1" applyProtection="1">
      <alignment/>
      <protection hidden="1"/>
    </xf>
    <xf numFmtId="0" fontId="56" fillId="2" borderId="21" xfId="0" applyFont="1" applyFill="1" applyBorder="1" applyAlignment="1" applyProtection="1">
      <alignment/>
      <protection hidden="1"/>
    </xf>
    <xf numFmtId="0" fontId="56" fillId="2" borderId="0" xfId="0" applyFont="1" applyFill="1" applyBorder="1" applyAlignment="1" applyProtection="1">
      <alignment/>
      <protection hidden="1"/>
    </xf>
    <xf numFmtId="0" fontId="56" fillId="2" borderId="22" xfId="0" applyFont="1" applyFill="1" applyBorder="1" applyAlignment="1" applyProtection="1">
      <alignment/>
      <protection hidden="1"/>
    </xf>
    <xf numFmtId="0" fontId="56" fillId="2" borderId="23" xfId="0" applyFont="1" applyFill="1" applyBorder="1" applyAlignment="1" applyProtection="1">
      <alignment horizontal="right"/>
      <protection hidden="1"/>
    </xf>
    <xf numFmtId="0" fontId="56" fillId="2" borderId="24" xfId="0" applyFont="1" applyFill="1" applyBorder="1" applyAlignment="1" applyProtection="1">
      <alignment/>
      <protection hidden="1"/>
    </xf>
    <xf numFmtId="0" fontId="56" fillId="2" borderId="25" xfId="0" applyFont="1" applyFill="1" applyBorder="1" applyAlignment="1" applyProtection="1">
      <alignment horizontal="right"/>
      <protection hidden="1"/>
    </xf>
    <xf numFmtId="0" fontId="56" fillId="2" borderId="26" xfId="0" applyFont="1" applyFill="1" applyBorder="1" applyAlignment="1" applyProtection="1">
      <alignment/>
      <protection hidden="1"/>
    </xf>
    <xf numFmtId="0" fontId="56" fillId="2" borderId="27" xfId="0" applyFont="1" applyFill="1" applyBorder="1" applyAlignment="1" applyProtection="1">
      <alignment/>
      <protection hidden="1"/>
    </xf>
    <xf numFmtId="0" fontId="56" fillId="2" borderId="28" xfId="0" applyFont="1" applyFill="1" applyBorder="1" applyAlignment="1" applyProtection="1">
      <alignment/>
      <protection hidden="1"/>
    </xf>
    <xf numFmtId="0" fontId="56" fillId="2" borderId="29" xfId="0" applyFont="1" applyFill="1" applyBorder="1" applyAlignment="1" applyProtection="1">
      <alignment horizontal="right"/>
      <protection hidden="1"/>
    </xf>
    <xf numFmtId="0" fontId="56" fillId="2" borderId="30" xfId="0" applyFont="1" applyFill="1" applyBorder="1" applyAlignment="1" applyProtection="1">
      <alignment/>
      <protection hidden="1"/>
    </xf>
    <xf numFmtId="0" fontId="56" fillId="2" borderId="31" xfId="0" applyFont="1" applyFill="1" applyBorder="1" applyAlignment="1" applyProtection="1">
      <alignment/>
      <protection hidden="1"/>
    </xf>
    <xf numFmtId="0" fontId="56" fillId="2" borderId="32" xfId="0" applyFont="1" applyFill="1" applyBorder="1" applyAlignment="1" applyProtection="1">
      <alignment/>
      <protection hidden="1"/>
    </xf>
    <xf numFmtId="0" fontId="56" fillId="2" borderId="33" xfId="0" applyFont="1" applyFill="1" applyBorder="1" applyAlignment="1" applyProtection="1">
      <alignment/>
      <protection hidden="1"/>
    </xf>
    <xf numFmtId="0" fontId="56" fillId="2" borderId="34" xfId="0" applyFont="1" applyFill="1" applyBorder="1" applyAlignment="1" applyProtection="1">
      <alignment/>
      <protection hidden="1"/>
    </xf>
    <xf numFmtId="0" fontId="56" fillId="2" borderId="35" xfId="0" applyFont="1" applyFill="1" applyBorder="1" applyAlignment="1" applyProtection="1">
      <alignment/>
      <protection hidden="1"/>
    </xf>
    <xf numFmtId="0" fontId="61" fillId="2" borderId="10" xfId="0" applyFont="1" applyFill="1" applyBorder="1" applyAlignment="1" applyProtection="1">
      <alignment horizontal="center"/>
      <protection hidden="1"/>
    </xf>
    <xf numFmtId="0" fontId="61" fillId="2" borderId="0" xfId="0" applyFont="1" applyFill="1" applyBorder="1" applyAlignment="1" applyProtection="1">
      <alignment horizontal="center"/>
      <protection hidden="1"/>
    </xf>
    <xf numFmtId="2" fontId="63" fillId="37" borderId="0" xfId="0" applyNumberFormat="1" applyFont="1" applyFill="1" applyAlignment="1" applyProtection="1">
      <alignment/>
      <protection hidden="1"/>
    </xf>
    <xf numFmtId="164" fontId="63" fillId="37" borderId="0" xfId="0" applyNumberFormat="1" applyFont="1" applyFill="1" applyAlignment="1" applyProtection="1">
      <alignment/>
      <protection hidden="1"/>
    </xf>
    <xf numFmtId="0" fontId="63" fillId="37" borderId="0" xfId="0" applyFont="1" applyFill="1" applyAlignment="1" applyProtection="1">
      <alignment/>
      <protection hidden="1"/>
    </xf>
    <xf numFmtId="0" fontId="56" fillId="34" borderId="10" xfId="0" applyFont="1" applyFill="1" applyBorder="1" applyAlignment="1" applyProtection="1">
      <alignment horizontal="center"/>
      <protection hidden="1" locked="0"/>
    </xf>
    <xf numFmtId="0" fontId="56" fillId="2" borderId="36" xfId="0" applyFont="1" applyFill="1" applyBorder="1" applyAlignment="1" applyProtection="1">
      <alignment horizontal="center"/>
      <protection hidden="1"/>
    </xf>
    <xf numFmtId="0" fontId="56" fillId="2" borderId="0" xfId="0" applyFont="1" applyFill="1" applyAlignment="1" applyProtection="1">
      <alignment vertical="center" wrapText="1"/>
      <protection hidden="1"/>
    </xf>
    <xf numFmtId="0" fontId="56" fillId="2" borderId="0" xfId="0" applyFont="1" applyFill="1" applyAlignment="1" applyProtection="1">
      <alignment vertical="top" wrapText="1"/>
      <protection hidden="1"/>
    </xf>
    <xf numFmtId="0" fontId="56" fillId="2" borderId="37" xfId="0" applyFont="1" applyFill="1" applyBorder="1" applyAlignment="1" applyProtection="1">
      <alignment/>
      <protection hidden="1"/>
    </xf>
    <xf numFmtId="0" fontId="56" fillId="2" borderId="16" xfId="0" applyFont="1" applyFill="1" applyBorder="1" applyAlignment="1" applyProtection="1">
      <alignment/>
      <protection hidden="1"/>
    </xf>
    <xf numFmtId="0" fontId="56" fillId="2" borderId="38" xfId="0" applyFont="1" applyFill="1" applyBorder="1" applyAlignment="1" applyProtection="1">
      <alignment/>
      <protection hidden="1"/>
    </xf>
    <xf numFmtId="0" fontId="56" fillId="2" borderId="39" xfId="0" applyFont="1" applyFill="1" applyBorder="1" applyAlignment="1" applyProtection="1">
      <alignment/>
      <protection hidden="1"/>
    </xf>
    <xf numFmtId="0" fontId="57" fillId="2" borderId="37" xfId="0" applyFont="1" applyFill="1" applyBorder="1" applyAlignment="1" applyProtection="1">
      <alignment/>
      <protection hidden="1"/>
    </xf>
    <xf numFmtId="0" fontId="7" fillId="40" borderId="17" xfId="53" applyFont="1" applyFill="1" applyBorder="1" applyAlignment="1" applyProtection="1">
      <alignment horizontal="center" vertical="top" wrapText="1"/>
      <protection hidden="1"/>
    </xf>
    <xf numFmtId="0" fontId="7" fillId="41" borderId="35" xfId="53" applyFont="1" applyFill="1" applyBorder="1" applyAlignment="1" applyProtection="1">
      <alignment horizontal="center" vertical="top" wrapText="1"/>
      <protection hidden="1"/>
    </xf>
    <xf numFmtId="0" fontId="7" fillId="42" borderId="26" xfId="53" applyFont="1" applyFill="1" applyBorder="1" applyAlignment="1" applyProtection="1">
      <alignment horizontal="center" vertical="top" wrapText="1"/>
      <protection hidden="1"/>
    </xf>
    <xf numFmtId="0" fontId="7" fillId="43" borderId="20" xfId="53" applyFont="1" applyFill="1" applyBorder="1" applyAlignment="1" applyProtection="1">
      <alignment horizontal="center" vertical="top" wrapText="1"/>
      <protection hidden="1"/>
    </xf>
    <xf numFmtId="0" fontId="7" fillId="44" borderId="0" xfId="53" applyFont="1" applyFill="1" applyBorder="1" applyAlignment="1" applyProtection="1">
      <alignment horizontal="center" vertical="top" wrapText="1"/>
      <protection hidden="1"/>
    </xf>
    <xf numFmtId="0" fontId="7" fillId="45" borderId="30" xfId="53" applyFont="1" applyFill="1" applyBorder="1" applyAlignment="1" applyProtection="1">
      <alignment horizontal="center" vertical="top" wrapText="1"/>
      <protection hidden="1"/>
    </xf>
    <xf numFmtId="0" fontId="7" fillId="46" borderId="21" xfId="53" applyFont="1" applyFill="1" applyBorder="1" applyAlignment="1" applyProtection="1">
      <alignment horizontal="center" vertical="top" wrapText="1"/>
      <protection hidden="1"/>
    </xf>
    <xf numFmtId="0" fontId="7" fillId="47" borderId="16" xfId="53" applyFont="1" applyFill="1" applyBorder="1" applyAlignment="1" applyProtection="1">
      <alignment horizontal="center" vertical="top" wrapText="1"/>
      <protection hidden="1"/>
    </xf>
    <xf numFmtId="0" fontId="7" fillId="48" borderId="33" xfId="53" applyFont="1" applyFill="1" applyBorder="1" applyAlignment="1" applyProtection="1">
      <alignment horizontal="center" vertical="top" wrapText="1"/>
      <protection hidden="1"/>
    </xf>
    <xf numFmtId="0" fontId="56" fillId="5" borderId="0" xfId="0" applyFont="1" applyFill="1" applyBorder="1" applyAlignment="1">
      <alignment horizontal="center"/>
    </xf>
    <xf numFmtId="0" fontId="57" fillId="39" borderId="40" xfId="0" applyFont="1" applyFill="1" applyBorder="1" applyAlignment="1">
      <alignment horizontal="center"/>
    </xf>
    <xf numFmtId="0" fontId="57" fillId="39" borderId="41" xfId="0" applyFont="1" applyFill="1" applyBorder="1" applyAlignment="1">
      <alignment horizontal="center"/>
    </xf>
    <xf numFmtId="0" fontId="57" fillId="39" borderId="42" xfId="0" applyFont="1" applyFill="1" applyBorder="1" applyAlignment="1">
      <alignment horizontal="center"/>
    </xf>
    <xf numFmtId="0" fontId="57" fillId="38" borderId="40" xfId="0" applyFont="1" applyFill="1" applyBorder="1" applyAlignment="1">
      <alignment horizontal="center"/>
    </xf>
    <xf numFmtId="0" fontId="57" fillId="38" borderId="41" xfId="0" applyFont="1" applyFill="1" applyBorder="1" applyAlignment="1">
      <alignment horizontal="center"/>
    </xf>
    <xf numFmtId="0" fontId="57" fillId="38" borderId="42" xfId="0" applyFont="1" applyFill="1" applyBorder="1" applyAlignment="1">
      <alignment horizontal="center"/>
    </xf>
    <xf numFmtId="0" fontId="57" fillId="5" borderId="40" xfId="0" applyFont="1" applyFill="1" applyBorder="1" applyAlignment="1">
      <alignment horizontal="center"/>
    </xf>
    <xf numFmtId="0" fontId="57" fillId="5" borderId="41" xfId="0" applyFont="1" applyFill="1" applyBorder="1" applyAlignment="1">
      <alignment horizontal="center"/>
    </xf>
    <xf numFmtId="0" fontId="57" fillId="5" borderId="42" xfId="0" applyFont="1" applyFill="1" applyBorder="1" applyAlignment="1">
      <alignment horizontal="center"/>
    </xf>
    <xf numFmtId="0" fontId="57" fillId="3" borderId="40" xfId="0" applyFont="1" applyFill="1" applyBorder="1" applyAlignment="1">
      <alignment horizontal="center"/>
    </xf>
    <xf numFmtId="0" fontId="57" fillId="3" borderId="41" xfId="0" applyFont="1" applyFill="1" applyBorder="1" applyAlignment="1">
      <alignment horizontal="center"/>
    </xf>
    <xf numFmtId="0" fontId="57" fillId="3" borderId="42" xfId="0" applyFont="1" applyFill="1" applyBorder="1" applyAlignment="1">
      <alignment horizontal="center"/>
    </xf>
    <xf numFmtId="0" fontId="56" fillId="33" borderId="10" xfId="0" applyFont="1" applyFill="1" applyBorder="1" applyAlignment="1" applyProtection="1">
      <alignment horizontal="center"/>
      <protection hidden="1" locked="0"/>
    </xf>
    <xf numFmtId="0" fontId="56" fillId="37" borderId="0" xfId="0" applyFont="1" applyFill="1" applyBorder="1" applyAlignment="1" applyProtection="1">
      <alignment horizontal="center"/>
      <protection hidden="1"/>
    </xf>
    <xf numFmtId="0" fontId="7" fillId="49" borderId="17" xfId="53" applyFont="1" applyFill="1" applyBorder="1" applyAlignment="1" applyProtection="1">
      <alignment horizontal="center" vertical="top" wrapText="1"/>
      <protection hidden="1"/>
    </xf>
    <xf numFmtId="0" fontId="7" fillId="50" borderId="35" xfId="53" applyFont="1" applyFill="1" applyBorder="1" applyAlignment="1" applyProtection="1">
      <alignment horizontal="center" vertical="top" wrapText="1"/>
      <protection hidden="1"/>
    </xf>
    <xf numFmtId="0" fontId="7" fillId="51" borderId="26" xfId="53" applyFont="1" applyFill="1" applyBorder="1" applyAlignment="1" applyProtection="1">
      <alignment horizontal="center" vertical="top" wrapText="1"/>
      <protection hidden="1"/>
    </xf>
    <xf numFmtId="0" fontId="7" fillId="52" borderId="20" xfId="53" applyFont="1" applyFill="1" applyBorder="1" applyAlignment="1" applyProtection="1">
      <alignment horizontal="center" vertical="top" wrapText="1"/>
      <protection hidden="1"/>
    </xf>
    <xf numFmtId="0" fontId="7" fillId="53" borderId="0" xfId="53" applyFont="1" applyFill="1" applyBorder="1" applyAlignment="1" applyProtection="1">
      <alignment horizontal="center" vertical="top" wrapText="1"/>
      <protection hidden="1"/>
    </xf>
    <xf numFmtId="0" fontId="7" fillId="54" borderId="30" xfId="53" applyFont="1" applyFill="1" applyBorder="1" applyAlignment="1" applyProtection="1">
      <alignment horizontal="center" vertical="top" wrapText="1"/>
      <protection hidden="1"/>
    </xf>
    <xf numFmtId="0" fontId="7" fillId="55" borderId="21" xfId="53" applyFont="1" applyFill="1" applyBorder="1" applyAlignment="1" applyProtection="1">
      <alignment horizontal="center" vertical="top" wrapText="1"/>
      <protection hidden="1"/>
    </xf>
    <xf numFmtId="0" fontId="7" fillId="56" borderId="16" xfId="53" applyFont="1" applyFill="1" applyBorder="1" applyAlignment="1" applyProtection="1">
      <alignment horizontal="center" vertical="top" wrapText="1"/>
      <protection hidden="1"/>
    </xf>
    <xf numFmtId="0" fontId="7" fillId="57" borderId="33" xfId="53" applyFont="1" applyFill="1" applyBorder="1" applyAlignment="1" applyProtection="1">
      <alignment horizontal="center" vertical="top" wrapText="1"/>
      <protection hidden="1"/>
    </xf>
    <xf numFmtId="0" fontId="56" fillId="39" borderId="0" xfId="0" applyFont="1" applyFill="1" applyAlignment="1" applyProtection="1">
      <alignment horizontal="left"/>
      <protection hidden="1"/>
    </xf>
    <xf numFmtId="0" fontId="56" fillId="39" borderId="30" xfId="0" applyFont="1" applyFill="1" applyBorder="1" applyAlignment="1" applyProtection="1">
      <alignment horizontal="left"/>
      <protection hidden="1"/>
    </xf>
    <xf numFmtId="0" fontId="56" fillId="34" borderId="10" xfId="0" applyFont="1" applyFill="1" applyBorder="1" applyAlignment="1" applyProtection="1">
      <alignment horizontal="center"/>
      <protection hidden="1" locked="0"/>
    </xf>
    <xf numFmtId="0" fontId="56" fillId="39" borderId="0" xfId="0" applyFont="1" applyFill="1" applyBorder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56" fillId="2" borderId="0" xfId="0" applyFont="1" applyFill="1" applyAlignment="1" applyProtection="1">
      <alignment horizontal="center"/>
      <protection hidden="1"/>
    </xf>
    <xf numFmtId="0" fontId="56" fillId="2" borderId="36" xfId="0" applyFont="1" applyFill="1" applyBorder="1" applyAlignment="1" applyProtection="1">
      <alignment horizontal="center"/>
      <protection hidden="1"/>
    </xf>
    <xf numFmtId="0" fontId="56" fillId="2" borderId="43" xfId="0" applyFont="1" applyFill="1" applyBorder="1" applyAlignment="1" applyProtection="1">
      <alignment horizontal="center"/>
      <protection hidden="1"/>
    </xf>
    <xf numFmtId="0" fontId="56" fillId="2" borderId="34" xfId="0" applyFont="1" applyFill="1" applyBorder="1" applyAlignment="1" applyProtection="1">
      <alignment horizontal="center"/>
      <protection hidden="1"/>
    </xf>
    <xf numFmtId="0" fontId="56" fillId="2" borderId="17" xfId="0" applyFont="1" applyFill="1" applyBorder="1" applyAlignment="1" applyProtection="1">
      <alignment horizontal="center"/>
      <protection hidden="1"/>
    </xf>
    <xf numFmtId="0" fontId="56" fillId="2" borderId="35" xfId="0" applyFont="1" applyFill="1" applyBorder="1" applyAlignment="1" applyProtection="1">
      <alignment horizontal="center"/>
      <protection hidden="1"/>
    </xf>
    <xf numFmtId="0" fontId="56" fillId="2" borderId="26" xfId="0" applyFont="1" applyFill="1" applyBorder="1" applyAlignment="1" applyProtection="1">
      <alignment horizontal="center"/>
      <protection hidden="1"/>
    </xf>
    <xf numFmtId="0" fontId="56" fillId="2" borderId="10" xfId="0" applyFont="1" applyFill="1" applyBorder="1" applyAlignment="1" applyProtection="1">
      <alignment horizontal="center"/>
      <protection hidden="1"/>
    </xf>
    <xf numFmtId="0" fontId="56" fillId="2" borderId="0" xfId="0" applyFont="1" applyFill="1" applyAlignment="1" applyProtection="1">
      <alignment horizontal="center" vertical="center" wrapText="1"/>
      <protection hidden="1"/>
    </xf>
    <xf numFmtId="0" fontId="56" fillId="2" borderId="0" xfId="0" applyFont="1" applyFill="1" applyAlignment="1" applyProtection="1">
      <alignment horizontal="center" vertical="top" wrapText="1"/>
      <protection hidden="1"/>
    </xf>
    <xf numFmtId="0" fontId="7" fillId="0" borderId="35" xfId="53" applyFont="1" applyBorder="1" applyAlignment="1" applyProtection="1">
      <alignment/>
      <protection/>
    </xf>
    <xf numFmtId="0" fontId="7" fillId="0" borderId="26" xfId="53" applyFont="1" applyBorder="1" applyAlignment="1" applyProtection="1">
      <alignment/>
      <protection/>
    </xf>
    <xf numFmtId="0" fontId="7" fillId="0" borderId="20" xfId="53" applyFont="1" applyBorder="1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7" fillId="0" borderId="30" xfId="53" applyFont="1" applyBorder="1" applyAlignment="1" applyProtection="1">
      <alignment/>
      <protection/>
    </xf>
    <xf numFmtId="0" fontId="7" fillId="0" borderId="21" xfId="53" applyFont="1" applyBorder="1" applyAlignment="1" applyProtection="1">
      <alignment/>
      <protection/>
    </xf>
    <xf numFmtId="0" fontId="7" fillId="0" borderId="16" xfId="53" applyFont="1" applyBorder="1" applyAlignment="1" applyProtection="1">
      <alignment/>
      <protection/>
    </xf>
    <xf numFmtId="0" fontId="7" fillId="0" borderId="33" xfId="53" applyFont="1" applyBorder="1" applyAlignment="1" applyProtection="1">
      <alignment/>
      <protection/>
    </xf>
    <xf numFmtId="0" fontId="64" fillId="2" borderId="0" xfId="0" applyFont="1" applyFill="1" applyAlignment="1" applyProtection="1">
      <alignment horizontal="center" vertical="center" wrapText="1"/>
      <protection hidden="1"/>
    </xf>
    <xf numFmtId="0" fontId="57" fillId="58" borderId="10" xfId="0" applyFont="1" applyFill="1" applyBorder="1" applyAlignment="1" applyProtection="1">
      <alignment horizontal="center" vertical="center" wrapText="1"/>
      <protection hidden="1"/>
    </xf>
    <xf numFmtId="0" fontId="57" fillId="58" borderId="10" xfId="0" applyFont="1" applyFill="1" applyBorder="1" applyAlignment="1" applyProtection="1">
      <alignment vertical="center" wrapText="1"/>
      <protection hidden="1"/>
    </xf>
    <xf numFmtId="0" fontId="3" fillId="14" borderId="10" xfId="0" applyFont="1" applyFill="1" applyBorder="1" applyAlignment="1" applyProtection="1">
      <alignment horizontal="center" vertical="center" wrapText="1"/>
      <protection hidden="1"/>
    </xf>
    <xf numFmtId="0" fontId="3" fillId="14" borderId="10" xfId="0" applyFont="1" applyFill="1" applyBorder="1" applyAlignment="1" applyProtection="1">
      <alignment vertical="center" wrapText="1"/>
      <protection hidden="1"/>
    </xf>
    <xf numFmtId="0" fontId="3" fillId="58" borderId="10" xfId="0" applyFont="1" applyFill="1" applyBorder="1" applyAlignment="1" applyProtection="1">
      <alignment horizontal="center" vertical="center" wrapText="1"/>
      <protection hidden="1"/>
    </xf>
    <xf numFmtId="0" fontId="3" fillId="58" borderId="10" xfId="0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IR Value (M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Ω)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75"/>
          <c:w val="0.99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'IR Value Graph'!$I$13:$I$51</c:f>
              <c:strCache/>
            </c:strRef>
          </c:cat>
          <c:val>
            <c:numRef>
              <c:f>'IR Value Graph'!$H$13:$H$51</c:f>
              <c:numCache/>
            </c:numRef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41095"/>
        <c:crosses val="autoZero"/>
        <c:auto val="1"/>
        <c:lblOffset val="100"/>
        <c:tickLblSkip val="2"/>
        <c:noMultiLvlLbl val="0"/>
      </c:catAx>
      <c:valAx>
        <c:axId val="1884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9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 Value 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4225"/>
          <c:w val="0.954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'Polarization Index'!$K$13:$K$51</c:f>
              <c:strCache/>
            </c:strRef>
          </c:cat>
          <c:val>
            <c:numRef>
              <c:f>'Polarization Index'!$J$13:$J$51</c:f>
              <c:numCache/>
            </c:numRef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33697"/>
        <c:crosses val="autoZero"/>
        <c:auto val="1"/>
        <c:lblOffset val="100"/>
        <c:tickLblSkip val="2"/>
        <c:noMultiLvlLbl val="0"/>
      </c:catAx>
      <c:valAx>
        <c:axId val="4973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28575</xdr:rowOff>
    </xdr:from>
    <xdr:to>
      <xdr:col>10</xdr:col>
      <xdr:colOff>85725</xdr:colOff>
      <xdr:row>4</xdr:row>
      <xdr:rowOff>152400</xdr:rowOff>
    </xdr:to>
    <xdr:pic>
      <xdr:nvPicPr>
        <xdr:cNvPr id="1" name="Picture 1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</xdr:row>
      <xdr:rowOff>66675</xdr:rowOff>
    </xdr:from>
    <xdr:to>
      <xdr:col>4</xdr:col>
      <xdr:colOff>409575</xdr:colOff>
      <xdr:row>3</xdr:row>
      <xdr:rowOff>152400</xdr:rowOff>
    </xdr:to>
    <xdr:sp>
      <xdr:nvSpPr>
        <xdr:cNvPr id="2" name="Rounded Rectangle 2"/>
        <xdr:cNvSpPr>
          <a:spLocks/>
        </xdr:cNvSpPr>
      </xdr:nvSpPr>
      <xdr:spPr>
        <a:xfrm>
          <a:off x="523875" y="228600"/>
          <a:ext cx="4143375" cy="4095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MINIMUM Insulation Resistance  Value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7</xdr:row>
      <xdr:rowOff>57150</xdr:rowOff>
    </xdr:from>
    <xdr:to>
      <xdr:col>13</xdr:col>
      <xdr:colOff>409575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362575" y="1190625"/>
        <a:ext cx="3800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28575</xdr:colOff>
      <xdr:row>0</xdr:row>
      <xdr:rowOff>85725</xdr:rowOff>
    </xdr:from>
    <xdr:to>
      <xdr:col>9</xdr:col>
      <xdr:colOff>571500</xdr:colOff>
      <xdr:row>6</xdr:row>
      <xdr:rowOff>19050</xdr:rowOff>
    </xdr:to>
    <xdr:pic>
      <xdr:nvPicPr>
        <xdr:cNvPr id="2" name="Picture 3" descr="clip_image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8572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</xdr:row>
      <xdr:rowOff>95250</xdr:rowOff>
    </xdr:from>
    <xdr:to>
      <xdr:col>6</xdr:col>
      <xdr:colOff>400050</xdr:colOff>
      <xdr:row>4</xdr:row>
      <xdr:rowOff>19050</xdr:rowOff>
    </xdr:to>
    <xdr:sp>
      <xdr:nvSpPr>
        <xdr:cNvPr id="3" name="Rounded Rectangle 4"/>
        <xdr:cNvSpPr>
          <a:spLocks/>
        </xdr:cNvSpPr>
      </xdr:nvSpPr>
      <xdr:spPr>
        <a:xfrm>
          <a:off x="771525" y="257175"/>
          <a:ext cx="4057650" cy="4095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Insulation Resistance  Value measurement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85725</xdr:rowOff>
    </xdr:from>
    <xdr:to>
      <xdr:col>16</xdr:col>
      <xdr:colOff>371475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6457950" y="1733550"/>
        <a:ext cx="4762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1</xdr:row>
      <xdr:rowOff>9525</xdr:rowOff>
    </xdr:from>
    <xdr:to>
      <xdr:col>6</xdr:col>
      <xdr:colOff>790575</xdr:colOff>
      <xdr:row>3</xdr:row>
      <xdr:rowOff>95250</xdr:rowOff>
    </xdr:to>
    <xdr:sp>
      <xdr:nvSpPr>
        <xdr:cNvPr id="2" name="Rounded Rectangle 2"/>
        <xdr:cNvSpPr>
          <a:spLocks/>
        </xdr:cNvSpPr>
      </xdr:nvSpPr>
      <xdr:spPr>
        <a:xfrm>
          <a:off x="914400" y="171450"/>
          <a:ext cx="4057650" cy="4095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</a:rPr>
            <a:t>POLARIZATION  INDEX  Value  measurement</a:t>
          </a:r>
        </a:p>
      </xdr:txBody>
    </xdr:sp>
    <xdr:clientData/>
  </xdr:twoCellAnchor>
  <xdr:twoCellAnchor editAs="oneCell">
    <xdr:from>
      <xdr:col>7</xdr:col>
      <xdr:colOff>438150</xdr:colOff>
      <xdr:row>0</xdr:row>
      <xdr:rowOff>95250</xdr:rowOff>
    </xdr:from>
    <xdr:to>
      <xdr:col>9</xdr:col>
      <xdr:colOff>219075</xdr:colOff>
      <xdr:row>4</xdr:row>
      <xdr:rowOff>133350</xdr:rowOff>
    </xdr:to>
    <xdr:pic>
      <xdr:nvPicPr>
        <xdr:cNvPr id="3" name="Picture 3" descr="clip_image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9525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19050</xdr:rowOff>
    </xdr:from>
    <xdr:to>
      <xdr:col>6</xdr:col>
      <xdr:colOff>781050</xdr:colOff>
      <xdr:row>3</xdr:row>
      <xdr:rowOff>104775</xdr:rowOff>
    </xdr:to>
    <xdr:sp>
      <xdr:nvSpPr>
        <xdr:cNvPr id="1" name="Rounded Rectangle 2"/>
        <xdr:cNvSpPr>
          <a:spLocks/>
        </xdr:cNvSpPr>
      </xdr:nvSpPr>
      <xdr:spPr>
        <a:xfrm>
          <a:off x="247650" y="180975"/>
          <a:ext cx="4781550" cy="4667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</a:rPr>
            <a:t>Earth Resistivity Value Measurement</a:t>
          </a:r>
        </a:p>
      </xdr:txBody>
    </xdr:sp>
    <xdr:clientData/>
  </xdr:twoCellAnchor>
  <xdr:twoCellAnchor editAs="oneCell">
    <xdr:from>
      <xdr:col>6</xdr:col>
      <xdr:colOff>923925</xdr:colOff>
      <xdr:row>1</xdr:row>
      <xdr:rowOff>19050</xdr:rowOff>
    </xdr:from>
    <xdr:to>
      <xdr:col>7</xdr:col>
      <xdr:colOff>180975</xdr:colOff>
      <xdr:row>4</xdr:row>
      <xdr:rowOff>66675</xdr:rowOff>
    </xdr:to>
    <xdr:pic>
      <xdr:nvPicPr>
        <xdr:cNvPr id="2" name="Picture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8097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icalnotes.wordpres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2" width="9.140625" style="1" customWidth="1"/>
    <col min="3" max="3" width="34.00390625" style="1" customWidth="1"/>
    <col min="4" max="4" width="11.57421875" style="1" customWidth="1"/>
    <col min="5" max="5" width="10.8515625" style="1" customWidth="1"/>
    <col min="6" max="13" width="9.140625" style="1" customWidth="1"/>
    <col min="14" max="14" width="18.00390625" style="1" customWidth="1"/>
    <col min="15" max="15" width="9.140625" style="1" customWidth="1"/>
    <col min="16" max="16" width="25.8515625" style="1" customWidth="1"/>
    <col min="17" max="19" width="9.140625" style="1" customWidth="1"/>
    <col min="20" max="20" width="23.57421875" style="1" customWidth="1"/>
    <col min="21" max="16384" width="9.140625" style="1" customWidth="1"/>
  </cols>
  <sheetData>
    <row r="1" spans="1:2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75">
      <c r="A2" s="17"/>
      <c r="B2" s="17"/>
      <c r="C2" s="17"/>
      <c r="D2" s="17"/>
      <c r="E2" s="17"/>
      <c r="F2" s="115" t="s">
        <v>93</v>
      </c>
      <c r="G2" s="116"/>
      <c r="H2" s="117"/>
      <c r="I2" s="17"/>
      <c r="J2" s="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75">
      <c r="A3" s="17"/>
      <c r="B3" s="17"/>
      <c r="C3" s="17"/>
      <c r="D3" s="17"/>
      <c r="E3" s="17"/>
      <c r="F3" s="118"/>
      <c r="G3" s="119"/>
      <c r="H3" s="120"/>
      <c r="I3" s="17"/>
      <c r="J3" s="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/>
      <c r="B4" s="17"/>
      <c r="C4" s="17"/>
      <c r="D4" s="17"/>
      <c r="E4" s="17"/>
      <c r="F4" s="121"/>
      <c r="G4" s="122"/>
      <c r="H4" s="123"/>
      <c r="I4" s="17"/>
      <c r="J4" s="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" customHeight="1" thickTop="1">
      <c r="A7" s="17"/>
      <c r="B7" s="125" t="s">
        <v>0</v>
      </c>
      <c r="C7" s="126"/>
      <c r="D7" s="126"/>
      <c r="E7" s="126"/>
      <c r="F7" s="12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17"/>
      <c r="B8" s="48"/>
      <c r="C8" s="49"/>
      <c r="D8" s="49"/>
      <c r="E8" s="49"/>
      <c r="F8" s="53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>
      <c r="A9" s="17"/>
      <c r="B9" s="48"/>
      <c r="C9" s="49" t="s">
        <v>1</v>
      </c>
      <c r="D9" s="49"/>
      <c r="E9" s="2">
        <v>0.44</v>
      </c>
      <c r="F9" s="53" t="s">
        <v>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17"/>
      <c r="B10" s="48"/>
      <c r="C10" s="49"/>
      <c r="D10" s="49"/>
      <c r="E10" s="49"/>
      <c r="F10" s="5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17"/>
      <c r="B11" s="48"/>
      <c r="C11" s="50" t="s">
        <v>11</v>
      </c>
      <c r="D11" s="49"/>
      <c r="E11" s="56">
        <f>IF(E9="","",E9+1)</f>
        <v>1.44</v>
      </c>
      <c r="F11" s="54" t="s">
        <v>50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3.5" thickBot="1">
      <c r="A12" s="17"/>
      <c r="B12" s="51"/>
      <c r="C12" s="52"/>
      <c r="D12" s="52"/>
      <c r="E12" s="57"/>
      <c r="F12" s="5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4.25" thickBot="1" thickTop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.75" customHeight="1" thickTop="1">
      <c r="A14" s="17"/>
      <c r="B14" s="128" t="s">
        <v>3</v>
      </c>
      <c r="C14" s="129"/>
      <c r="D14" s="129"/>
      <c r="E14" s="129"/>
      <c r="F14" s="13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>
      <c r="A15" s="17"/>
      <c r="B15" s="38"/>
      <c r="C15" s="39"/>
      <c r="D15" s="39"/>
      <c r="E15" s="39"/>
      <c r="F15" s="4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 t="s">
        <v>15</v>
      </c>
      <c r="T15" s="17" t="s">
        <v>14</v>
      </c>
      <c r="U15" s="17">
        <f>IF(E16&lt;=30,3,2)</f>
        <v>2</v>
      </c>
      <c r="V15" s="17"/>
      <c r="W15" s="17"/>
    </row>
    <row r="16" spans="1:23" ht="12.75">
      <c r="A16" s="17"/>
      <c r="B16" s="38"/>
      <c r="C16" s="39" t="s">
        <v>12</v>
      </c>
      <c r="D16" s="39"/>
      <c r="E16" s="2">
        <v>50</v>
      </c>
      <c r="F16" s="43" t="s">
        <v>13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>
        <v>1.5</v>
      </c>
      <c r="T16" s="17">
        <v>1</v>
      </c>
      <c r="U16" s="17"/>
      <c r="V16" s="17"/>
      <c r="W16" s="17"/>
    </row>
    <row r="17" spans="1:23" ht="12.75">
      <c r="A17" s="17"/>
      <c r="B17" s="38"/>
      <c r="C17" s="39" t="s">
        <v>4</v>
      </c>
      <c r="D17" s="39"/>
      <c r="E17" s="2">
        <v>440</v>
      </c>
      <c r="F17" s="43" t="s">
        <v>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2</v>
      </c>
      <c r="S17" s="17">
        <v>30</v>
      </c>
      <c r="T17" s="17">
        <v>20</v>
      </c>
      <c r="U17" s="17"/>
      <c r="V17" s="17"/>
      <c r="W17" s="17"/>
    </row>
    <row r="18" spans="1:23" ht="12.75">
      <c r="A18" s="17"/>
      <c r="B18" s="38"/>
      <c r="C18" s="39" t="s">
        <v>5</v>
      </c>
      <c r="D18" s="39"/>
      <c r="E18" s="2">
        <v>1.6</v>
      </c>
      <c r="F18" s="43" t="s">
        <v>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3</v>
      </c>
      <c r="S18" s="17">
        <v>30</v>
      </c>
      <c r="T18" s="17">
        <v>20</v>
      </c>
      <c r="U18" s="17"/>
      <c r="V18" s="17"/>
      <c r="W18" s="17"/>
    </row>
    <row r="19" spans="1:23" ht="12.75">
      <c r="A19" s="17"/>
      <c r="B19" s="38"/>
      <c r="C19" s="39" t="s">
        <v>10</v>
      </c>
      <c r="D19" s="39"/>
      <c r="E19" s="39"/>
      <c r="F19" s="4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75">
      <c r="A20" s="17"/>
      <c r="B20" s="38"/>
      <c r="C20" s="39" t="s">
        <v>7</v>
      </c>
      <c r="D20" s="39"/>
      <c r="E20" s="44">
        <v>1</v>
      </c>
      <c r="F20" s="4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f>VLOOKUP(E20,R16:T18,U15,0)</f>
        <v>1.5</v>
      </c>
      <c r="T20" s="17"/>
      <c r="U20" s="17"/>
      <c r="V20" s="17"/>
      <c r="W20" s="17"/>
    </row>
    <row r="21" spans="1:23" ht="12.75">
      <c r="A21" s="17"/>
      <c r="B21" s="38"/>
      <c r="C21" s="39" t="s">
        <v>8</v>
      </c>
      <c r="D21" s="39"/>
      <c r="E21" s="39"/>
      <c r="F21" s="4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17"/>
      <c r="B22" s="38"/>
      <c r="C22" s="39" t="s">
        <v>9</v>
      </c>
      <c r="D22" s="39"/>
      <c r="E22" s="39"/>
      <c r="F22" s="4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17"/>
      <c r="B23" s="38"/>
      <c r="C23" s="40" t="s">
        <v>16</v>
      </c>
      <c r="D23" s="39"/>
      <c r="E23" s="45">
        <f>IF(E17=0,0,((S20*E17)/SQRT(E18)))</f>
        <v>521.7758139277826</v>
      </c>
      <c r="F23" s="46" t="s">
        <v>50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3.5" thickBot="1">
      <c r="A24" s="17"/>
      <c r="B24" s="41"/>
      <c r="C24" s="42"/>
      <c r="D24" s="42"/>
      <c r="E24" s="42"/>
      <c r="F24" s="4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7.5" customHeight="1" thickBot="1" thickTop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5" customHeight="1" thickTop="1">
      <c r="A26" s="17"/>
      <c r="B26" s="131" t="s">
        <v>23</v>
      </c>
      <c r="C26" s="132"/>
      <c r="D26" s="132"/>
      <c r="E26" s="132"/>
      <c r="F26" s="13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7"/>
      <c r="B27" s="26"/>
      <c r="C27" s="27"/>
      <c r="D27" s="27"/>
      <c r="E27" s="27"/>
      <c r="F27" s="3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5" customHeight="1">
      <c r="A28" s="17"/>
      <c r="B28" s="26"/>
      <c r="C28" s="27" t="s">
        <v>33</v>
      </c>
      <c r="D28" s="27"/>
      <c r="E28" s="27"/>
      <c r="F28" s="32">
        <v>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5" customHeight="1">
      <c r="A29" s="17"/>
      <c r="B29" s="26"/>
      <c r="C29" s="27" t="s">
        <v>24</v>
      </c>
      <c r="D29" s="124"/>
      <c r="E29" s="124"/>
      <c r="F29" s="32">
        <v>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</v>
      </c>
      <c r="T29" s="17" t="s">
        <v>25</v>
      </c>
      <c r="U29" s="17">
        <v>2640</v>
      </c>
      <c r="V29" s="17" t="s">
        <v>34</v>
      </c>
      <c r="W29" s="17"/>
    </row>
    <row r="30" spans="1:23" ht="12.75">
      <c r="A30" s="17"/>
      <c r="B30" s="26"/>
      <c r="C30" s="27"/>
      <c r="D30" s="27"/>
      <c r="E30" s="27"/>
      <c r="F30" s="3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</v>
      </c>
      <c r="T30" s="17" t="s">
        <v>26</v>
      </c>
      <c r="U30" s="17">
        <v>2460</v>
      </c>
      <c r="V30" s="17" t="s">
        <v>35</v>
      </c>
      <c r="W30" s="17"/>
    </row>
    <row r="31" spans="1:23" ht="12.75">
      <c r="A31" s="17"/>
      <c r="B31" s="26"/>
      <c r="C31" s="27" t="str">
        <f>IF(F28=2,"","Outer Diameter of Conductor Insulation")</f>
        <v>Outer Diameter of Conductor Insulation</v>
      </c>
      <c r="D31" s="33"/>
      <c r="E31" s="2"/>
      <c r="F31" s="3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3</v>
      </c>
      <c r="T31" s="17" t="s">
        <v>27</v>
      </c>
      <c r="U31" s="17">
        <v>50000</v>
      </c>
      <c r="V31" s="17"/>
      <c r="W31" s="17"/>
    </row>
    <row r="32" spans="1:23" ht="12.75">
      <c r="A32" s="17"/>
      <c r="B32" s="26"/>
      <c r="C32" s="27" t="s">
        <v>31</v>
      </c>
      <c r="D32" s="27"/>
      <c r="E32" s="2"/>
      <c r="F32" s="3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4</v>
      </c>
      <c r="T32" s="17" t="s">
        <v>28</v>
      </c>
      <c r="U32" s="17">
        <v>30000</v>
      </c>
      <c r="V32" s="17"/>
      <c r="W32" s="17"/>
    </row>
    <row r="33" spans="1:23" ht="12.75">
      <c r="A33" s="17"/>
      <c r="B33" s="26"/>
      <c r="C33" s="27">
        <f>IF(F28=1,"","Thickness of Jacket Insulation")</f>
      </c>
      <c r="D33" s="27"/>
      <c r="E33" s="2"/>
      <c r="F33" s="34">
        <f>E32+2*E33+2*E34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5</v>
      </c>
      <c r="T33" s="17" t="s">
        <v>29</v>
      </c>
      <c r="U33" s="17">
        <v>500</v>
      </c>
      <c r="V33" s="17"/>
      <c r="W33" s="17"/>
    </row>
    <row r="34" spans="1:23" ht="12.75">
      <c r="A34" s="17"/>
      <c r="B34" s="26"/>
      <c r="C34" s="27">
        <f>IF(F28=1,"","Thickness of Conductor Insulation")</f>
      </c>
      <c r="D34" s="27"/>
      <c r="E34" s="2"/>
      <c r="F34" s="3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6</v>
      </c>
      <c r="T34" s="17" t="s">
        <v>30</v>
      </c>
      <c r="U34" s="17">
        <v>2000</v>
      </c>
      <c r="V34" s="17"/>
      <c r="W34" s="17"/>
    </row>
    <row r="35" spans="1:23" ht="12.75">
      <c r="A35" s="17"/>
      <c r="B35" s="26"/>
      <c r="C35" s="28" t="s">
        <v>32</v>
      </c>
      <c r="D35" s="27"/>
      <c r="E35" s="37">
        <f>IF(E31="","",(T36*LOG10(U36/E32)))</f>
      </c>
      <c r="F35" s="35" t="s">
        <v>50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3.5" thickBot="1">
      <c r="A36" s="17"/>
      <c r="B36" s="29"/>
      <c r="C36" s="30"/>
      <c r="D36" s="30"/>
      <c r="E36" s="30"/>
      <c r="F36" s="3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f>VLOOKUP(F29,S29:U34,3,0)</f>
        <v>50000</v>
      </c>
      <c r="U36" s="17">
        <f>IF(F28=1,E31,F33)</f>
        <v>0</v>
      </c>
      <c r="V36" s="17"/>
      <c r="W36" s="17"/>
    </row>
    <row r="37" spans="1:23" ht="5.25" customHeight="1" thickBot="1" thickTop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3.5" thickTop="1">
      <c r="A38" s="17"/>
      <c r="B38" s="134" t="s">
        <v>51</v>
      </c>
      <c r="C38" s="135"/>
      <c r="D38" s="135"/>
      <c r="E38" s="135"/>
      <c r="F38" s="13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2.75">
      <c r="A39" s="17"/>
      <c r="B39" s="18"/>
      <c r="C39" s="19"/>
      <c r="D39" s="19"/>
      <c r="E39" s="19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2.75">
      <c r="A40" s="17"/>
      <c r="B40" s="18" t="s">
        <v>55</v>
      </c>
      <c r="C40" s="19" t="s">
        <v>52</v>
      </c>
      <c r="D40" s="19"/>
      <c r="E40" s="14">
        <v>25</v>
      </c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2.75">
      <c r="A41" s="17"/>
      <c r="B41" s="18"/>
      <c r="C41" s="21" t="s">
        <v>54</v>
      </c>
      <c r="D41" s="19" t="str">
        <f>IF(E41&lt;=0.5,"Poor",IF(E41&gt;=0.6,IF(E41&lt;=1,"O.K",IF(E41&gt;1,"Excellent"))))</f>
        <v>Excellent</v>
      </c>
      <c r="E41" s="4">
        <f>IF(E40=0,"",50/E40)</f>
        <v>2</v>
      </c>
      <c r="F41" s="24" t="s">
        <v>50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17"/>
      <c r="B42" s="18" t="s">
        <v>56</v>
      </c>
      <c r="C42" s="19" t="s">
        <v>53</v>
      </c>
      <c r="D42" s="19"/>
      <c r="E42" s="14">
        <v>25</v>
      </c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17"/>
      <c r="B43" s="18"/>
      <c r="C43" s="21" t="s">
        <v>54</v>
      </c>
      <c r="D43" s="19" t="str">
        <f>IF(E43&lt;=0.5,"Poor",IF(E43&gt;=0.6,IF(E43&lt;=1,"O.K",IF(E43&gt;1,"Excellent"))))</f>
        <v>Excellent</v>
      </c>
      <c r="E43" s="4">
        <f>IF(E42=0,"",50/E42)</f>
        <v>2</v>
      </c>
      <c r="F43" s="24" t="s">
        <v>50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17"/>
      <c r="B44" s="18"/>
      <c r="C44" s="19"/>
      <c r="D44" s="19"/>
      <c r="E44" s="19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>
      <c r="A45" s="17"/>
      <c r="B45" s="18"/>
      <c r="C45" s="19"/>
      <c r="D45" s="19"/>
      <c r="E45" s="19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.5" thickBot="1">
      <c r="A46" s="17"/>
      <c r="B46" s="22"/>
      <c r="C46" s="23"/>
      <c r="D46" s="23"/>
      <c r="E46" s="23"/>
      <c r="F46" s="2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3.5" thickTop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</sheetData>
  <sheetProtection password="CE28" sheet="1" formatCells="0" formatColumns="0" formatRows="0"/>
  <mergeCells count="6">
    <mergeCell ref="F2:H4"/>
    <mergeCell ref="D29:E29"/>
    <mergeCell ref="B7:F7"/>
    <mergeCell ref="B14:F14"/>
    <mergeCell ref="B26:F26"/>
    <mergeCell ref="B38:F38"/>
  </mergeCells>
  <conditionalFormatting sqref="E41">
    <cfRule type="cellIs" priority="9" dxfId="3" operator="greaterThanOrEqual">
      <formula>1</formula>
    </cfRule>
    <cfRule type="cellIs" priority="10" dxfId="4" operator="lessThanOrEqual">
      <formula>0.5</formula>
    </cfRule>
  </conditionalFormatting>
  <conditionalFormatting sqref="D41">
    <cfRule type="containsText" priority="6" dxfId="3" operator="containsText" text="Excellent">
      <formula>NOT(ISERROR(SEARCH("Excellent",D41)))</formula>
    </cfRule>
    <cfRule type="containsText" priority="7" dxfId="2" operator="containsText" text="O.K">
      <formula>NOT(ISERROR(SEARCH("O.K",D41)))</formula>
    </cfRule>
    <cfRule type="containsText" priority="8" dxfId="4" operator="containsText" text="Poor">
      <formula>NOT(ISERROR(SEARCH("Poor",D41)))</formula>
    </cfRule>
  </conditionalFormatting>
  <conditionalFormatting sqref="E43">
    <cfRule type="cellIs" priority="4" dxfId="3" operator="greaterThanOrEqual">
      <formula>1</formula>
    </cfRule>
    <cfRule type="cellIs" priority="5" dxfId="4" operator="lessThanOrEqual">
      <formula>0.5</formula>
    </cfRule>
  </conditionalFormatting>
  <conditionalFormatting sqref="D43">
    <cfRule type="containsText" priority="1" dxfId="3" operator="containsText" text="Excellent">
      <formula>NOT(ISERROR(SEARCH("Excellent",D43)))</formula>
    </cfRule>
    <cfRule type="containsText" priority="2" dxfId="2" operator="containsText" text="O.K">
      <formula>NOT(ISERROR(SEARCH("O.K",D43)))</formula>
    </cfRule>
    <cfRule type="containsText" priority="3" dxfId="4" operator="containsText" text="Poor">
      <formula>NOT(ISERROR(SEARCH("Poor",D43)))</formula>
    </cfRule>
  </conditionalFormatting>
  <hyperlinks>
    <hyperlink ref="F2:H4" r:id="rId1" display="Jignesh.Parmar, www.electricalnotes.wordpress.com jiguparmar@yahoo.com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.28125" style="6" customWidth="1"/>
    <col min="2" max="2" width="12.8515625" style="11" customWidth="1"/>
    <col min="3" max="3" width="13.140625" style="11" customWidth="1"/>
    <col min="4" max="4" width="11.7109375" style="11" customWidth="1"/>
    <col min="5" max="5" width="11.140625" style="6" customWidth="1"/>
    <col min="6" max="6" width="14.28125" style="6" customWidth="1"/>
    <col min="7" max="7" width="6.7109375" style="6" customWidth="1"/>
    <col min="8" max="8" width="11.57421875" style="6" bestFit="1" customWidth="1"/>
    <col min="9" max="9" width="10.00390625" style="6" customWidth="1"/>
    <col min="10" max="29" width="9.140625" style="6" customWidth="1"/>
    <col min="30" max="30" width="19.7109375" style="6" customWidth="1"/>
    <col min="31" max="16384" width="9.140625" style="6" customWidth="1"/>
  </cols>
  <sheetData>
    <row r="1" spans="1:22" ht="12.75">
      <c r="A1" s="58"/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58"/>
      <c r="B2" s="59"/>
      <c r="C2" s="59"/>
      <c r="D2" s="59"/>
      <c r="E2" s="58"/>
      <c r="F2" s="58"/>
      <c r="G2" s="58"/>
      <c r="H2" s="58"/>
      <c r="I2" s="58"/>
      <c r="J2" s="58"/>
      <c r="K2" s="58"/>
      <c r="L2" s="115" t="s">
        <v>95</v>
      </c>
      <c r="M2" s="116"/>
      <c r="N2" s="117"/>
      <c r="O2" s="58"/>
      <c r="P2" s="58"/>
      <c r="Q2" s="58"/>
      <c r="R2" s="58"/>
      <c r="S2" s="58"/>
      <c r="T2" s="58"/>
      <c r="U2" s="58"/>
      <c r="V2" s="58"/>
    </row>
    <row r="3" spans="1:22" ht="12.75">
      <c r="A3" s="58"/>
      <c r="B3" s="59"/>
      <c r="C3" s="59"/>
      <c r="D3" s="59"/>
      <c r="E3" s="58"/>
      <c r="F3" s="58"/>
      <c r="G3" s="58"/>
      <c r="H3" s="58"/>
      <c r="I3" s="58"/>
      <c r="J3" s="58"/>
      <c r="K3" s="58"/>
      <c r="L3" s="118"/>
      <c r="M3" s="119"/>
      <c r="N3" s="120"/>
      <c r="O3" s="58"/>
      <c r="P3" s="58"/>
      <c r="Q3" s="58"/>
      <c r="R3" s="58"/>
      <c r="S3" s="58"/>
      <c r="T3" s="58"/>
      <c r="U3" s="58"/>
      <c r="V3" s="58"/>
    </row>
    <row r="4" spans="1:22" ht="12.75">
      <c r="A4" s="58"/>
      <c r="B4" s="59"/>
      <c r="C4" s="59"/>
      <c r="D4" s="59"/>
      <c r="E4" s="58"/>
      <c r="F4" s="58"/>
      <c r="G4" s="58"/>
      <c r="H4" s="58"/>
      <c r="I4" s="58"/>
      <c r="J4" s="58"/>
      <c r="K4" s="58"/>
      <c r="L4" s="121"/>
      <c r="M4" s="122"/>
      <c r="N4" s="123"/>
      <c r="O4" s="58"/>
      <c r="P4" s="58"/>
      <c r="Q4" s="58"/>
      <c r="R4" s="58"/>
      <c r="S4" s="58"/>
      <c r="T4" s="58"/>
      <c r="U4" s="58"/>
      <c r="V4" s="58"/>
    </row>
    <row r="5" spans="1:22" ht="12.75">
      <c r="A5" s="58"/>
      <c r="B5" s="59"/>
      <c r="C5" s="59"/>
      <c r="D5" s="59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2.75">
      <c r="A6" s="58"/>
      <c r="B6" s="59"/>
      <c r="C6" s="59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2.75">
      <c r="A7" s="58"/>
      <c r="B7" s="60" t="s">
        <v>41</v>
      </c>
      <c r="C7" s="60"/>
      <c r="D7" s="137"/>
      <c r="E7" s="137"/>
      <c r="F7" s="13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2.75">
      <c r="A8" s="58"/>
      <c r="B8" s="60" t="s">
        <v>49</v>
      </c>
      <c r="C8" s="60"/>
      <c r="D8" s="137">
        <v>230</v>
      </c>
      <c r="E8" s="137"/>
      <c r="F8" s="137"/>
      <c r="G8" s="58" t="s">
        <v>6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30" ht="12.75">
      <c r="A9" s="58"/>
      <c r="B9" s="60" t="s">
        <v>48</v>
      </c>
      <c r="C9" s="60"/>
      <c r="D9" s="138" t="str">
        <f>IF(D8="","",VLOOKUP(D8,AC9:AD67,2,TRUE))</f>
        <v> 100V DC or 250V DC</v>
      </c>
      <c r="E9" s="138"/>
      <c r="F9" s="13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AC9" s="5">
        <v>100</v>
      </c>
      <c r="AD9" s="5" t="s">
        <v>43</v>
      </c>
    </row>
    <row r="10" spans="1:30" ht="15" customHeight="1">
      <c r="A10" s="58"/>
      <c r="B10" s="60" t="s">
        <v>21</v>
      </c>
      <c r="C10" s="60"/>
      <c r="D10" s="137">
        <v>40</v>
      </c>
      <c r="E10" s="137"/>
      <c r="F10" s="13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AC10" s="5">
        <v>200</v>
      </c>
      <c r="AD10" s="5" t="s">
        <v>43</v>
      </c>
    </row>
    <row r="11" spans="1:30" ht="12.75">
      <c r="A11" s="58"/>
      <c r="B11" s="59"/>
      <c r="C11" s="59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AC11" s="5">
        <v>300</v>
      </c>
      <c r="AD11" s="5" t="s">
        <v>43</v>
      </c>
    </row>
    <row r="12" spans="1:30" s="8" customFormat="1" ht="51">
      <c r="A12" s="61"/>
      <c r="B12" s="176" t="s">
        <v>17</v>
      </c>
      <c r="C12" s="176" t="s">
        <v>18</v>
      </c>
      <c r="D12" s="176" t="s">
        <v>19</v>
      </c>
      <c r="E12" s="177" t="s">
        <v>22</v>
      </c>
      <c r="F12" s="177" t="s">
        <v>20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AC12" s="5">
        <v>400</v>
      </c>
      <c r="AD12" s="5" t="s">
        <v>44</v>
      </c>
    </row>
    <row r="13" spans="1:30" ht="12.75">
      <c r="A13" s="58"/>
      <c r="B13" s="12">
        <v>40179</v>
      </c>
      <c r="C13" s="13">
        <v>3</v>
      </c>
      <c r="D13" s="13">
        <v>42</v>
      </c>
      <c r="E13" s="64">
        <f aca="true" t="shared" si="0" ref="E13:E51">IF(D13="",0,POWER(0.5,(($D$10-D13)/10)))</f>
        <v>1.148698354997035</v>
      </c>
      <c r="F13" s="64">
        <f>C13*E13</f>
        <v>3.4460950649911055</v>
      </c>
      <c r="G13" s="58"/>
      <c r="H13" s="62">
        <f>IF(F13=0,"",F13)</f>
        <v>3.4460950649911055</v>
      </c>
      <c r="I13" s="63">
        <f>IF(B13="","",B13)</f>
        <v>40179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AC13" s="5">
        <v>500</v>
      </c>
      <c r="AD13" s="5" t="s">
        <v>44</v>
      </c>
    </row>
    <row r="14" spans="1:30" ht="12.75">
      <c r="A14" s="58"/>
      <c r="B14" s="12">
        <v>40210</v>
      </c>
      <c r="C14" s="13">
        <v>2</v>
      </c>
      <c r="D14" s="13">
        <v>56</v>
      </c>
      <c r="E14" s="64">
        <f t="shared" si="0"/>
        <v>3.031433133020796</v>
      </c>
      <c r="F14" s="64">
        <f aca="true" t="shared" si="1" ref="F14:F35">C14*E14</f>
        <v>6.062866266041592</v>
      </c>
      <c r="G14" s="58"/>
      <c r="H14" s="62">
        <f aca="true" t="shared" si="2" ref="H14:H51">IF(F14=0,"",F14)</f>
        <v>6.062866266041592</v>
      </c>
      <c r="I14" s="63">
        <f aca="true" t="shared" si="3" ref="I14:I51">IF(B14="","",B14)</f>
        <v>40210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AC14" s="5">
        <v>600</v>
      </c>
      <c r="AD14" s="5" t="s">
        <v>44</v>
      </c>
    </row>
    <row r="15" spans="1:30" ht="12.75">
      <c r="A15" s="58"/>
      <c r="B15" s="12">
        <v>40238</v>
      </c>
      <c r="C15" s="13">
        <v>4</v>
      </c>
      <c r="D15" s="13">
        <v>55</v>
      </c>
      <c r="E15" s="64">
        <f t="shared" si="0"/>
        <v>2.82842712474619</v>
      </c>
      <c r="F15" s="64">
        <f t="shared" si="1"/>
        <v>11.31370849898476</v>
      </c>
      <c r="G15" s="58"/>
      <c r="H15" s="62">
        <f t="shared" si="2"/>
        <v>11.31370849898476</v>
      </c>
      <c r="I15" s="63">
        <f t="shared" si="3"/>
        <v>40238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AC15" s="5">
        <v>700</v>
      </c>
      <c r="AD15" s="5" t="s">
        <v>44</v>
      </c>
    </row>
    <row r="16" spans="1:30" ht="12.75">
      <c r="A16" s="58"/>
      <c r="B16" s="12">
        <v>40269</v>
      </c>
      <c r="C16" s="13">
        <v>5</v>
      </c>
      <c r="D16" s="13">
        <v>30</v>
      </c>
      <c r="E16" s="64">
        <f t="shared" si="0"/>
        <v>0.5</v>
      </c>
      <c r="F16" s="64">
        <f t="shared" si="1"/>
        <v>2.5</v>
      </c>
      <c r="G16" s="58"/>
      <c r="H16" s="62">
        <f t="shared" si="2"/>
        <v>2.5</v>
      </c>
      <c r="I16" s="63">
        <f t="shared" si="3"/>
        <v>40269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AC16" s="5">
        <v>800</v>
      </c>
      <c r="AD16" s="5" t="s">
        <v>44</v>
      </c>
    </row>
    <row r="17" spans="1:30" ht="12.75">
      <c r="A17" s="58"/>
      <c r="B17" s="12">
        <v>40299</v>
      </c>
      <c r="C17" s="13">
        <v>5</v>
      </c>
      <c r="D17" s="13">
        <v>32</v>
      </c>
      <c r="E17" s="64">
        <f t="shared" si="0"/>
        <v>0.5743491774985175</v>
      </c>
      <c r="F17" s="64">
        <f t="shared" si="1"/>
        <v>2.8717458874925876</v>
      </c>
      <c r="G17" s="58"/>
      <c r="H17" s="62">
        <f t="shared" si="2"/>
        <v>2.8717458874925876</v>
      </c>
      <c r="I17" s="63">
        <f t="shared" si="3"/>
        <v>40299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AC17" s="5">
        <v>900</v>
      </c>
      <c r="AD17" s="5" t="s">
        <v>44</v>
      </c>
    </row>
    <row r="18" spans="1:30" ht="12.75">
      <c r="A18" s="58"/>
      <c r="B18" s="12">
        <v>40300</v>
      </c>
      <c r="C18" s="13">
        <v>2</v>
      </c>
      <c r="D18" s="13">
        <v>34</v>
      </c>
      <c r="E18" s="64">
        <f t="shared" si="0"/>
        <v>0.6597539553864471</v>
      </c>
      <c r="F18" s="64">
        <f t="shared" si="1"/>
        <v>1.3195079107728942</v>
      </c>
      <c r="G18" s="58"/>
      <c r="H18" s="62">
        <f t="shared" si="2"/>
        <v>1.3195079107728942</v>
      </c>
      <c r="I18" s="63">
        <f t="shared" si="3"/>
        <v>40300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AC18" s="5">
        <v>1000</v>
      </c>
      <c r="AD18" s="5" t="s">
        <v>44</v>
      </c>
    </row>
    <row r="19" spans="1:30" ht="12.75">
      <c r="A19" s="58"/>
      <c r="B19" s="12">
        <v>40301</v>
      </c>
      <c r="C19" s="13">
        <v>2</v>
      </c>
      <c r="D19" s="13">
        <v>34</v>
      </c>
      <c r="E19" s="64">
        <f t="shared" si="0"/>
        <v>0.6597539553864471</v>
      </c>
      <c r="F19" s="64">
        <f t="shared" si="1"/>
        <v>1.3195079107728942</v>
      </c>
      <c r="G19" s="58"/>
      <c r="H19" s="62">
        <f t="shared" si="2"/>
        <v>1.3195079107728942</v>
      </c>
      <c r="I19" s="63">
        <f t="shared" si="3"/>
        <v>40301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AC19" s="5">
        <v>1100</v>
      </c>
      <c r="AD19" s="5" t="s">
        <v>44</v>
      </c>
    </row>
    <row r="20" spans="1:30" ht="12.75">
      <c r="A20" s="58"/>
      <c r="B20" s="12">
        <v>40303</v>
      </c>
      <c r="C20" s="13">
        <v>5</v>
      </c>
      <c r="D20" s="13">
        <v>10</v>
      </c>
      <c r="E20" s="64">
        <f t="shared" si="0"/>
        <v>0.125</v>
      </c>
      <c r="F20" s="64">
        <f t="shared" si="1"/>
        <v>0.625</v>
      </c>
      <c r="G20" s="58"/>
      <c r="H20" s="62">
        <f t="shared" si="2"/>
        <v>0.625</v>
      </c>
      <c r="I20" s="63">
        <f t="shared" si="3"/>
        <v>40303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AC20" s="5">
        <v>1200</v>
      </c>
      <c r="AD20" s="5" t="s">
        <v>44</v>
      </c>
    </row>
    <row r="21" spans="1:30" ht="12.75">
      <c r="A21" s="58"/>
      <c r="B21" s="12">
        <v>40304</v>
      </c>
      <c r="C21" s="13"/>
      <c r="D21" s="13"/>
      <c r="E21" s="64">
        <f t="shared" si="0"/>
        <v>0</v>
      </c>
      <c r="F21" s="64">
        <f t="shared" si="1"/>
        <v>0</v>
      </c>
      <c r="G21" s="58"/>
      <c r="H21" s="103">
        <f t="shared" si="2"/>
      </c>
      <c r="I21" s="104">
        <f t="shared" si="3"/>
        <v>40304</v>
      </c>
      <c r="J21" s="105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AC21" s="5">
        <v>1300</v>
      </c>
      <c r="AD21" s="5" t="s">
        <v>44</v>
      </c>
    </row>
    <row r="22" spans="1:30" ht="12.75">
      <c r="A22" s="58"/>
      <c r="B22" s="12">
        <v>40305</v>
      </c>
      <c r="C22" s="13"/>
      <c r="D22" s="13"/>
      <c r="E22" s="64">
        <f t="shared" si="0"/>
        <v>0</v>
      </c>
      <c r="F22" s="64">
        <f t="shared" si="1"/>
        <v>0</v>
      </c>
      <c r="G22" s="58"/>
      <c r="H22" s="103">
        <f t="shared" si="2"/>
      </c>
      <c r="I22" s="104">
        <f t="shared" si="3"/>
        <v>40305</v>
      </c>
      <c r="J22" s="105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AC22" s="5">
        <v>1400</v>
      </c>
      <c r="AD22" s="5" t="s">
        <v>44</v>
      </c>
    </row>
    <row r="23" spans="1:30" ht="12.75">
      <c r="A23" s="58"/>
      <c r="B23" s="12">
        <v>40306</v>
      </c>
      <c r="C23" s="13"/>
      <c r="D23" s="13"/>
      <c r="E23" s="64">
        <f t="shared" si="0"/>
        <v>0</v>
      </c>
      <c r="F23" s="64">
        <f t="shared" si="1"/>
        <v>0</v>
      </c>
      <c r="G23" s="58"/>
      <c r="H23" s="103">
        <f t="shared" si="2"/>
      </c>
      <c r="I23" s="104">
        <f t="shared" si="3"/>
        <v>40306</v>
      </c>
      <c r="J23" s="105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AC23" s="5">
        <v>1500</v>
      </c>
      <c r="AD23" s="5" t="s">
        <v>44</v>
      </c>
    </row>
    <row r="24" spans="1:30" ht="12.75">
      <c r="A24" s="58"/>
      <c r="B24" s="12">
        <v>40307</v>
      </c>
      <c r="C24" s="13"/>
      <c r="D24" s="13"/>
      <c r="E24" s="64">
        <f t="shared" si="0"/>
        <v>0</v>
      </c>
      <c r="F24" s="64">
        <f t="shared" si="1"/>
        <v>0</v>
      </c>
      <c r="G24" s="58"/>
      <c r="H24" s="103">
        <f t="shared" si="2"/>
      </c>
      <c r="I24" s="104">
        <f t="shared" si="3"/>
        <v>40307</v>
      </c>
      <c r="J24" s="10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AC24" s="5">
        <v>1600</v>
      </c>
      <c r="AD24" s="5" t="s">
        <v>44</v>
      </c>
    </row>
    <row r="25" spans="1:30" ht="12.75">
      <c r="A25" s="58"/>
      <c r="B25" s="12">
        <v>40308</v>
      </c>
      <c r="C25" s="13"/>
      <c r="D25" s="13"/>
      <c r="E25" s="64">
        <f t="shared" si="0"/>
        <v>0</v>
      </c>
      <c r="F25" s="64">
        <f t="shared" si="1"/>
        <v>0</v>
      </c>
      <c r="G25" s="58"/>
      <c r="H25" s="103">
        <f t="shared" si="2"/>
      </c>
      <c r="I25" s="104">
        <f t="shared" si="3"/>
        <v>40308</v>
      </c>
      <c r="J25" s="105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AC25" s="5">
        <v>1700</v>
      </c>
      <c r="AD25" s="5" t="s">
        <v>44</v>
      </c>
    </row>
    <row r="26" spans="1:30" ht="12.75">
      <c r="A26" s="58"/>
      <c r="B26" s="12">
        <v>40309</v>
      </c>
      <c r="C26" s="13"/>
      <c r="D26" s="13"/>
      <c r="E26" s="64">
        <f t="shared" si="0"/>
        <v>0</v>
      </c>
      <c r="F26" s="64">
        <f t="shared" si="1"/>
        <v>0</v>
      </c>
      <c r="G26" s="58"/>
      <c r="H26" s="103">
        <f t="shared" si="2"/>
      </c>
      <c r="I26" s="104">
        <f t="shared" si="3"/>
        <v>40309</v>
      </c>
      <c r="J26" s="105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AC26" s="5">
        <v>1800</v>
      </c>
      <c r="AD26" s="5" t="s">
        <v>44</v>
      </c>
    </row>
    <row r="27" spans="1:30" ht="12.75">
      <c r="A27" s="58"/>
      <c r="B27" s="12">
        <v>40310</v>
      </c>
      <c r="C27" s="13"/>
      <c r="D27" s="13"/>
      <c r="E27" s="64">
        <f t="shared" si="0"/>
        <v>0</v>
      </c>
      <c r="F27" s="64">
        <f t="shared" si="1"/>
        <v>0</v>
      </c>
      <c r="G27" s="58"/>
      <c r="H27" s="103">
        <f t="shared" si="2"/>
      </c>
      <c r="I27" s="104">
        <f t="shared" si="3"/>
        <v>40310</v>
      </c>
      <c r="J27" s="105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AC27" s="5">
        <v>1900</v>
      </c>
      <c r="AD27" s="5" t="s">
        <v>44</v>
      </c>
    </row>
    <row r="28" spans="1:30" ht="12.75">
      <c r="A28" s="58"/>
      <c r="B28" s="12">
        <v>40311</v>
      </c>
      <c r="C28" s="13"/>
      <c r="D28" s="13"/>
      <c r="E28" s="64">
        <f t="shared" si="0"/>
        <v>0</v>
      </c>
      <c r="F28" s="64">
        <f t="shared" si="1"/>
        <v>0</v>
      </c>
      <c r="G28" s="58"/>
      <c r="H28" s="103">
        <f t="shared" si="2"/>
      </c>
      <c r="I28" s="104">
        <f t="shared" si="3"/>
        <v>40311</v>
      </c>
      <c r="J28" s="105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AC28" s="5">
        <v>2000</v>
      </c>
      <c r="AD28" s="5" t="s">
        <v>44</v>
      </c>
    </row>
    <row r="29" spans="1:30" ht="12.75">
      <c r="A29" s="58"/>
      <c r="B29" s="12"/>
      <c r="C29" s="13"/>
      <c r="D29" s="13"/>
      <c r="E29" s="64">
        <f t="shared" si="0"/>
        <v>0</v>
      </c>
      <c r="F29" s="64">
        <f t="shared" si="1"/>
        <v>0</v>
      </c>
      <c r="G29" s="58"/>
      <c r="H29" s="62">
        <f t="shared" si="2"/>
      </c>
      <c r="I29" s="63">
        <f t="shared" si="3"/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AC29" s="5">
        <v>2100</v>
      </c>
      <c r="AD29" s="5" t="s">
        <v>44</v>
      </c>
    </row>
    <row r="30" spans="1:30" ht="12.75">
      <c r="A30" s="58"/>
      <c r="B30" s="12"/>
      <c r="C30" s="13"/>
      <c r="D30" s="13"/>
      <c r="E30" s="64">
        <f t="shared" si="0"/>
        <v>0</v>
      </c>
      <c r="F30" s="64">
        <f t="shared" si="1"/>
        <v>0</v>
      </c>
      <c r="G30" s="58"/>
      <c r="H30" s="62">
        <f t="shared" si="2"/>
      </c>
      <c r="I30" s="63">
        <f t="shared" si="3"/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AC30" s="5">
        <v>2200</v>
      </c>
      <c r="AD30" s="5" t="s">
        <v>44</v>
      </c>
    </row>
    <row r="31" spans="1:30" ht="12.75">
      <c r="A31" s="58"/>
      <c r="B31" s="12"/>
      <c r="C31" s="13"/>
      <c r="D31" s="13"/>
      <c r="E31" s="64">
        <f t="shared" si="0"/>
        <v>0</v>
      </c>
      <c r="F31" s="64">
        <f t="shared" si="1"/>
        <v>0</v>
      </c>
      <c r="G31" s="58"/>
      <c r="H31" s="62">
        <f t="shared" si="2"/>
      </c>
      <c r="I31" s="63">
        <f t="shared" si="3"/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AC31" s="5">
        <v>2300</v>
      </c>
      <c r="AD31" s="5" t="s">
        <v>44</v>
      </c>
    </row>
    <row r="32" spans="1:30" ht="12.75">
      <c r="A32" s="58"/>
      <c r="B32" s="12"/>
      <c r="C32" s="13"/>
      <c r="D32" s="13"/>
      <c r="E32" s="64">
        <f t="shared" si="0"/>
        <v>0</v>
      </c>
      <c r="F32" s="64">
        <f t="shared" si="1"/>
        <v>0</v>
      </c>
      <c r="G32" s="58"/>
      <c r="H32" s="62">
        <f t="shared" si="2"/>
      </c>
      <c r="I32" s="63">
        <f t="shared" si="3"/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AC32" s="5">
        <v>2400</v>
      </c>
      <c r="AD32" s="5" t="s">
        <v>44</v>
      </c>
    </row>
    <row r="33" spans="1:30" ht="12.75">
      <c r="A33" s="58"/>
      <c r="B33" s="12"/>
      <c r="C33" s="13"/>
      <c r="D33" s="13"/>
      <c r="E33" s="64">
        <f t="shared" si="0"/>
        <v>0</v>
      </c>
      <c r="F33" s="64">
        <f t="shared" si="1"/>
        <v>0</v>
      </c>
      <c r="G33" s="58"/>
      <c r="H33" s="62">
        <f t="shared" si="2"/>
      </c>
      <c r="I33" s="63">
        <f t="shared" si="3"/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AC33" s="5">
        <v>2500</v>
      </c>
      <c r="AD33" s="5" t="s">
        <v>45</v>
      </c>
    </row>
    <row r="34" spans="1:30" ht="12.75">
      <c r="A34" s="58"/>
      <c r="B34" s="12"/>
      <c r="C34" s="13"/>
      <c r="D34" s="13"/>
      <c r="E34" s="64">
        <f t="shared" si="0"/>
        <v>0</v>
      </c>
      <c r="F34" s="64">
        <f t="shared" si="1"/>
        <v>0</v>
      </c>
      <c r="G34" s="58"/>
      <c r="H34" s="62">
        <f t="shared" si="2"/>
      </c>
      <c r="I34" s="63">
        <f t="shared" si="3"/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AC34" s="5">
        <v>2600</v>
      </c>
      <c r="AD34" s="5" t="s">
        <v>45</v>
      </c>
    </row>
    <row r="35" spans="1:30" ht="12.75">
      <c r="A35" s="58"/>
      <c r="B35" s="12"/>
      <c r="C35" s="13"/>
      <c r="D35" s="13"/>
      <c r="E35" s="64">
        <f t="shared" si="0"/>
        <v>0</v>
      </c>
      <c r="F35" s="64">
        <f t="shared" si="1"/>
        <v>0</v>
      </c>
      <c r="G35" s="58"/>
      <c r="H35" s="62">
        <f t="shared" si="2"/>
      </c>
      <c r="I35" s="63">
        <f t="shared" si="3"/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AC35" s="5">
        <v>2700</v>
      </c>
      <c r="AD35" s="5" t="s">
        <v>45</v>
      </c>
    </row>
    <row r="36" spans="1:30" ht="12.75">
      <c r="A36" s="58"/>
      <c r="B36" s="12"/>
      <c r="C36" s="13"/>
      <c r="D36" s="13"/>
      <c r="E36" s="64">
        <f t="shared" si="0"/>
        <v>0</v>
      </c>
      <c r="F36" s="64">
        <f aca="true" t="shared" si="4" ref="F36:F46">C36*E36</f>
        <v>0</v>
      </c>
      <c r="G36" s="58"/>
      <c r="H36" s="62">
        <f t="shared" si="2"/>
      </c>
      <c r="I36" s="63">
        <f t="shared" si="3"/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AC36" s="5">
        <v>2800</v>
      </c>
      <c r="AD36" s="5" t="s">
        <v>45</v>
      </c>
    </row>
    <row r="37" spans="1:30" ht="12.75">
      <c r="A37" s="58"/>
      <c r="B37" s="12"/>
      <c r="C37" s="13"/>
      <c r="D37" s="13"/>
      <c r="E37" s="64">
        <f t="shared" si="0"/>
        <v>0</v>
      </c>
      <c r="F37" s="64">
        <f t="shared" si="4"/>
        <v>0</v>
      </c>
      <c r="G37" s="58"/>
      <c r="H37" s="62">
        <f t="shared" si="2"/>
      </c>
      <c r="I37" s="63">
        <f t="shared" si="3"/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AC37" s="5">
        <v>2900</v>
      </c>
      <c r="AD37" s="5" t="s">
        <v>45</v>
      </c>
    </row>
    <row r="38" spans="1:30" ht="12.75">
      <c r="A38" s="58"/>
      <c r="B38" s="12"/>
      <c r="C38" s="13"/>
      <c r="D38" s="13"/>
      <c r="E38" s="64">
        <f t="shared" si="0"/>
        <v>0</v>
      </c>
      <c r="F38" s="64">
        <f t="shared" si="4"/>
        <v>0</v>
      </c>
      <c r="G38" s="58"/>
      <c r="H38" s="62">
        <f t="shared" si="2"/>
      </c>
      <c r="I38" s="63">
        <f t="shared" si="3"/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AC38" s="5">
        <v>3000</v>
      </c>
      <c r="AD38" s="5" t="s">
        <v>45</v>
      </c>
    </row>
    <row r="39" spans="1:30" ht="12.75">
      <c r="A39" s="58"/>
      <c r="B39" s="12"/>
      <c r="C39" s="13"/>
      <c r="D39" s="13"/>
      <c r="E39" s="64">
        <f t="shared" si="0"/>
        <v>0</v>
      </c>
      <c r="F39" s="64">
        <f t="shared" si="4"/>
        <v>0</v>
      </c>
      <c r="G39" s="58"/>
      <c r="H39" s="62">
        <f t="shared" si="2"/>
      </c>
      <c r="I39" s="63">
        <f t="shared" si="3"/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AC39" s="5">
        <v>3100</v>
      </c>
      <c r="AD39" s="5" t="s">
        <v>45</v>
      </c>
    </row>
    <row r="40" spans="1:30" ht="12.75">
      <c r="A40" s="58"/>
      <c r="B40" s="12"/>
      <c r="C40" s="13"/>
      <c r="D40" s="13"/>
      <c r="E40" s="64">
        <f t="shared" si="0"/>
        <v>0</v>
      </c>
      <c r="F40" s="64">
        <f t="shared" si="4"/>
        <v>0</v>
      </c>
      <c r="G40" s="58"/>
      <c r="H40" s="62">
        <f t="shared" si="2"/>
      </c>
      <c r="I40" s="63">
        <f t="shared" si="3"/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AC40" s="5">
        <v>3200</v>
      </c>
      <c r="AD40" s="5" t="s">
        <v>45</v>
      </c>
    </row>
    <row r="41" spans="1:30" ht="12.75">
      <c r="A41" s="58"/>
      <c r="B41" s="12"/>
      <c r="C41" s="13"/>
      <c r="D41" s="13"/>
      <c r="E41" s="64">
        <f t="shared" si="0"/>
        <v>0</v>
      </c>
      <c r="F41" s="64">
        <f t="shared" si="4"/>
        <v>0</v>
      </c>
      <c r="G41" s="58"/>
      <c r="H41" s="62">
        <f t="shared" si="2"/>
      </c>
      <c r="I41" s="63">
        <f t="shared" si="3"/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AC41" s="5">
        <v>3300</v>
      </c>
      <c r="AD41" s="5" t="s">
        <v>45</v>
      </c>
    </row>
    <row r="42" spans="1:30" ht="12.75">
      <c r="A42" s="58"/>
      <c r="B42" s="12"/>
      <c r="C42" s="13"/>
      <c r="D42" s="13"/>
      <c r="E42" s="64">
        <f t="shared" si="0"/>
        <v>0</v>
      </c>
      <c r="F42" s="64">
        <f t="shared" si="4"/>
        <v>0</v>
      </c>
      <c r="G42" s="58"/>
      <c r="H42" s="62">
        <f t="shared" si="2"/>
      </c>
      <c r="I42" s="63">
        <f t="shared" si="3"/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AC42" s="5">
        <v>3400</v>
      </c>
      <c r="AD42" s="5" t="s">
        <v>45</v>
      </c>
    </row>
    <row r="43" spans="1:30" ht="12.75">
      <c r="A43" s="58"/>
      <c r="B43" s="12"/>
      <c r="C43" s="13"/>
      <c r="D43" s="13"/>
      <c r="E43" s="64">
        <f t="shared" si="0"/>
        <v>0</v>
      </c>
      <c r="F43" s="64">
        <f t="shared" si="4"/>
        <v>0</v>
      </c>
      <c r="G43" s="58"/>
      <c r="H43" s="62">
        <f t="shared" si="2"/>
      </c>
      <c r="I43" s="63">
        <f t="shared" si="3"/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AC43" s="5">
        <v>3500</v>
      </c>
      <c r="AD43" s="5" t="s">
        <v>45</v>
      </c>
    </row>
    <row r="44" spans="1:30" ht="12.75">
      <c r="A44" s="58"/>
      <c r="B44" s="12"/>
      <c r="C44" s="13"/>
      <c r="D44" s="13"/>
      <c r="E44" s="64">
        <f t="shared" si="0"/>
        <v>0</v>
      </c>
      <c r="F44" s="64">
        <f t="shared" si="4"/>
        <v>0</v>
      </c>
      <c r="G44" s="58"/>
      <c r="H44" s="62">
        <f t="shared" si="2"/>
      </c>
      <c r="I44" s="63">
        <f t="shared" si="3"/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AC44" s="5">
        <v>3600</v>
      </c>
      <c r="AD44" s="5" t="s">
        <v>45</v>
      </c>
    </row>
    <row r="45" spans="1:30" ht="12.75">
      <c r="A45" s="58"/>
      <c r="B45" s="12"/>
      <c r="C45" s="13"/>
      <c r="D45" s="13"/>
      <c r="E45" s="64">
        <f t="shared" si="0"/>
        <v>0</v>
      </c>
      <c r="F45" s="64">
        <f t="shared" si="4"/>
        <v>0</v>
      </c>
      <c r="G45" s="58"/>
      <c r="H45" s="62">
        <f t="shared" si="2"/>
      </c>
      <c r="I45" s="63">
        <f t="shared" si="3"/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AC45" s="5">
        <v>3700</v>
      </c>
      <c r="AD45" s="5" t="s">
        <v>45</v>
      </c>
    </row>
    <row r="46" spans="1:30" ht="12.75">
      <c r="A46" s="58"/>
      <c r="B46" s="12"/>
      <c r="C46" s="13"/>
      <c r="D46" s="13"/>
      <c r="E46" s="64">
        <f t="shared" si="0"/>
        <v>0</v>
      </c>
      <c r="F46" s="64">
        <f t="shared" si="4"/>
        <v>0</v>
      </c>
      <c r="G46" s="58"/>
      <c r="H46" s="62">
        <f t="shared" si="2"/>
      </c>
      <c r="I46" s="63">
        <f t="shared" si="3"/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AC46" s="5">
        <v>3800</v>
      </c>
      <c r="AD46" s="5" t="s">
        <v>45</v>
      </c>
    </row>
    <row r="47" spans="1:30" ht="12.75">
      <c r="A47" s="58"/>
      <c r="B47" s="12"/>
      <c r="C47" s="13"/>
      <c r="D47" s="13"/>
      <c r="E47" s="64">
        <f t="shared" si="0"/>
        <v>0</v>
      </c>
      <c r="F47" s="64">
        <f>C47*E47</f>
        <v>0</v>
      </c>
      <c r="G47" s="58"/>
      <c r="H47" s="62">
        <f t="shared" si="2"/>
      </c>
      <c r="I47" s="63">
        <f t="shared" si="3"/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AC47" s="5">
        <v>3900</v>
      </c>
      <c r="AD47" s="5" t="s">
        <v>45</v>
      </c>
    </row>
    <row r="48" spans="1:30" ht="12.75">
      <c r="A48" s="58"/>
      <c r="B48" s="12"/>
      <c r="C48" s="13"/>
      <c r="D48" s="13"/>
      <c r="E48" s="64">
        <f t="shared" si="0"/>
        <v>0</v>
      </c>
      <c r="F48" s="64">
        <f>C48*E48</f>
        <v>0</v>
      </c>
      <c r="G48" s="58"/>
      <c r="H48" s="62">
        <f t="shared" si="2"/>
      </c>
      <c r="I48" s="63">
        <f t="shared" si="3"/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AC48" s="5">
        <v>4000</v>
      </c>
      <c r="AD48" s="5" t="s">
        <v>45</v>
      </c>
    </row>
    <row r="49" spans="1:30" ht="12.75">
      <c r="A49" s="58"/>
      <c r="B49" s="12"/>
      <c r="C49" s="13"/>
      <c r="D49" s="13"/>
      <c r="E49" s="64">
        <f t="shared" si="0"/>
        <v>0</v>
      </c>
      <c r="F49" s="64">
        <f>C49*E49</f>
        <v>0</v>
      </c>
      <c r="G49" s="58"/>
      <c r="H49" s="62">
        <f t="shared" si="2"/>
      </c>
      <c r="I49" s="63">
        <f t="shared" si="3"/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AC49" s="5">
        <v>4100</v>
      </c>
      <c r="AD49" s="5" t="s">
        <v>45</v>
      </c>
    </row>
    <row r="50" spans="1:30" ht="12.75">
      <c r="A50" s="58"/>
      <c r="B50" s="12">
        <v>40180</v>
      </c>
      <c r="C50" s="13">
        <v>2</v>
      </c>
      <c r="D50" s="13">
        <v>24</v>
      </c>
      <c r="E50" s="64">
        <f t="shared" si="0"/>
        <v>0.3298769776932236</v>
      </c>
      <c r="F50" s="64">
        <f>C50*E50</f>
        <v>0.6597539553864472</v>
      </c>
      <c r="G50" s="58"/>
      <c r="H50" s="62">
        <f t="shared" si="2"/>
        <v>0.6597539553864472</v>
      </c>
      <c r="I50" s="63">
        <f t="shared" si="3"/>
        <v>40180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AC50" s="5">
        <v>4200</v>
      </c>
      <c r="AD50" s="5" t="s">
        <v>45</v>
      </c>
    </row>
    <row r="51" spans="1:30" ht="12.75">
      <c r="A51" s="58"/>
      <c r="B51" s="12">
        <v>40179</v>
      </c>
      <c r="C51" s="13">
        <v>2</v>
      </c>
      <c r="D51" s="13">
        <v>30</v>
      </c>
      <c r="E51" s="64">
        <f t="shared" si="0"/>
        <v>0.5</v>
      </c>
      <c r="F51" s="64">
        <f>C51*E51</f>
        <v>1</v>
      </c>
      <c r="G51" s="58"/>
      <c r="H51" s="62">
        <f t="shared" si="2"/>
        <v>1</v>
      </c>
      <c r="I51" s="63">
        <f t="shared" si="3"/>
        <v>40179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AC51" s="5">
        <v>4300</v>
      </c>
      <c r="AD51" s="5" t="s">
        <v>45</v>
      </c>
    </row>
    <row r="52" spans="1:30" ht="12.75">
      <c r="A52" s="58"/>
      <c r="B52" s="59"/>
      <c r="C52" s="59"/>
      <c r="D52" s="5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AC52" s="5">
        <v>4400</v>
      </c>
      <c r="AD52" s="5" t="s">
        <v>45</v>
      </c>
    </row>
    <row r="53" spans="1:30" ht="12.75">
      <c r="A53" s="58"/>
      <c r="B53" s="59"/>
      <c r="C53" s="59"/>
      <c r="D53" s="59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AC53" s="5">
        <v>4500</v>
      </c>
      <c r="AD53" s="5" t="s">
        <v>45</v>
      </c>
    </row>
    <row r="54" spans="1:30" ht="12.75">
      <c r="A54" s="58"/>
      <c r="B54" s="59"/>
      <c r="C54" s="59"/>
      <c r="D54" s="59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AC54" s="5">
        <v>4600</v>
      </c>
      <c r="AD54" s="5" t="s">
        <v>45</v>
      </c>
    </row>
    <row r="55" spans="1:30" ht="12.75">
      <c r="A55" s="58"/>
      <c r="B55" s="59"/>
      <c r="C55" s="59"/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AC55" s="5">
        <v>4700</v>
      </c>
      <c r="AD55" s="5" t="s">
        <v>45</v>
      </c>
    </row>
    <row r="56" spans="1:30" ht="12.75">
      <c r="A56" s="58"/>
      <c r="B56" s="59"/>
      <c r="C56" s="59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AC56" s="5">
        <v>4800</v>
      </c>
      <c r="AD56" s="5" t="s">
        <v>45</v>
      </c>
    </row>
    <row r="57" spans="1:30" ht="12.75">
      <c r="A57" s="58"/>
      <c r="B57" s="59"/>
      <c r="C57" s="59"/>
      <c r="D57" s="59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AC57" s="5">
        <v>4900</v>
      </c>
      <c r="AD57" s="5" t="s">
        <v>45</v>
      </c>
    </row>
    <row r="58" spans="1:30" ht="12.75">
      <c r="A58" s="58"/>
      <c r="B58" s="59"/>
      <c r="C58" s="59"/>
      <c r="D58" s="59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AC58" s="5">
        <v>5000</v>
      </c>
      <c r="AD58" s="5" t="s">
        <v>46</v>
      </c>
    </row>
    <row r="59" spans="1:30" ht="12.75">
      <c r="A59" s="58"/>
      <c r="B59" s="59"/>
      <c r="C59" s="59"/>
      <c r="D59" s="59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AC59" s="5">
        <v>5100</v>
      </c>
      <c r="AD59" s="5" t="s">
        <v>46</v>
      </c>
    </row>
    <row r="60" spans="1:30" ht="12.75">
      <c r="A60" s="58"/>
      <c r="B60" s="59"/>
      <c r="C60" s="59"/>
      <c r="D60" s="59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AC60" s="5">
        <v>6000</v>
      </c>
      <c r="AD60" s="5" t="s">
        <v>46</v>
      </c>
    </row>
    <row r="61" spans="1:30" ht="12.75">
      <c r="A61" s="58"/>
      <c r="B61" s="59"/>
      <c r="C61" s="59"/>
      <c r="D61" s="59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AC61" s="5">
        <v>7000</v>
      </c>
      <c r="AD61" s="5" t="s">
        <v>46</v>
      </c>
    </row>
    <row r="62" spans="1:30" ht="12.75">
      <c r="A62" s="58"/>
      <c r="B62" s="59"/>
      <c r="C62" s="59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AC62" s="5">
        <v>8000</v>
      </c>
      <c r="AD62" s="5" t="s">
        <v>46</v>
      </c>
    </row>
    <row r="63" spans="1:30" ht="12.75">
      <c r="A63" s="58"/>
      <c r="B63" s="59"/>
      <c r="C63" s="59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AC63" s="5">
        <v>9000</v>
      </c>
      <c r="AD63" s="5" t="s">
        <v>46</v>
      </c>
    </row>
    <row r="64" spans="1:30" ht="12.75">
      <c r="A64" s="58"/>
      <c r="B64" s="59"/>
      <c r="C64" s="59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AC64" s="5">
        <v>10000</v>
      </c>
      <c r="AD64" s="5" t="s">
        <v>46</v>
      </c>
    </row>
    <row r="65" spans="1:30" ht="12.75">
      <c r="A65" s="58"/>
      <c r="B65" s="59"/>
      <c r="C65" s="59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AC65" s="5">
        <v>11000</v>
      </c>
      <c r="AD65" s="5" t="s">
        <v>46</v>
      </c>
    </row>
    <row r="66" spans="1:30" ht="12.75">
      <c r="A66" s="58"/>
      <c r="B66" s="59"/>
      <c r="C66" s="59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AC66" s="5">
        <v>12000</v>
      </c>
      <c r="AD66" s="5" t="s">
        <v>46</v>
      </c>
    </row>
    <row r="67" spans="1:30" ht="12.75">
      <c r="A67" s="58"/>
      <c r="B67" s="59"/>
      <c r="C67" s="59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AC67" s="5">
        <v>13000</v>
      </c>
      <c r="AD67" s="5" t="s">
        <v>47</v>
      </c>
    </row>
    <row r="68" spans="1:22" ht="12.75">
      <c r="A68" s="58"/>
      <c r="B68" s="59"/>
      <c r="C68" s="59"/>
      <c r="D68" s="59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12.75">
      <c r="A69" s="58"/>
      <c r="B69" s="59"/>
      <c r="C69" s="59"/>
      <c r="D69" s="59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12.75">
      <c r="A70" s="58"/>
      <c r="B70" s="59"/>
      <c r="C70" s="59"/>
      <c r="D70" s="5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12.75">
      <c r="A71" s="58"/>
      <c r="B71" s="59"/>
      <c r="C71" s="59"/>
      <c r="D71" s="59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8"/>
      <c r="B72" s="59"/>
      <c r="C72" s="59"/>
      <c r="D72" s="59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8"/>
      <c r="B73" s="59"/>
      <c r="C73" s="59"/>
      <c r="D73" s="59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2.75">
      <c r="A74" s="58"/>
      <c r="B74" s="59"/>
      <c r="C74" s="59"/>
      <c r="D74" s="5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2.75">
      <c r="A75" s="58"/>
      <c r="B75" s="59"/>
      <c r="C75" s="59"/>
      <c r="D75" s="59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2.75">
      <c r="A76" s="58"/>
      <c r="B76" s="59"/>
      <c r="C76" s="59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2.75">
      <c r="A77" s="58"/>
      <c r="B77" s="59"/>
      <c r="C77" s="59"/>
      <c r="D77" s="59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2.75">
      <c r="A78" s="58"/>
      <c r="B78" s="59"/>
      <c r="C78" s="59"/>
      <c r="D78" s="5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2.75">
      <c r="A79" s="58"/>
      <c r="B79" s="59"/>
      <c r="C79" s="59"/>
      <c r="D79" s="59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2.75">
      <c r="A80" s="58"/>
      <c r="B80" s="59"/>
      <c r="C80" s="59"/>
      <c r="D80" s="59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2.75">
      <c r="A81" s="58"/>
      <c r="B81" s="59"/>
      <c r="C81" s="59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2.75">
      <c r="A82" s="58"/>
      <c r="B82" s="59"/>
      <c r="C82" s="59"/>
      <c r="D82" s="59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2.75">
      <c r="A83" s="58"/>
      <c r="B83" s="59"/>
      <c r="C83" s="59"/>
      <c r="D83" s="59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ht="12.75">
      <c r="A84" s="58"/>
      <c r="B84" s="59"/>
      <c r="C84" s="59"/>
      <c r="D84" s="5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12.75">
      <c r="A85" s="58"/>
      <c r="B85" s="59"/>
      <c r="C85" s="59"/>
      <c r="D85" s="59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12.75">
      <c r="A86" s="58"/>
      <c r="B86" s="59"/>
      <c r="C86" s="59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12.75">
      <c r="A87" s="58"/>
      <c r="B87" s="59"/>
      <c r="C87" s="59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</sheetData>
  <sheetProtection password="CE28" sheet="1" objects="1" scenarios="1" formatCells="0" formatColumns="0" formatRows="0"/>
  <mergeCells count="5">
    <mergeCell ref="D7:F7"/>
    <mergeCell ref="D8:F8"/>
    <mergeCell ref="D9:F9"/>
    <mergeCell ref="D10:F10"/>
    <mergeCell ref="L2:N4"/>
  </mergeCells>
  <hyperlinks>
    <hyperlink ref="L2:N4" r:id="rId1" display="Jignesh.Parmar, www.electricalnotes.wordpress.com, jiguparmar@yahoo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8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.8515625" style="6" customWidth="1"/>
    <col min="2" max="2" width="11.140625" style="11" customWidth="1"/>
    <col min="3" max="3" width="13.421875" style="11" customWidth="1"/>
    <col min="4" max="4" width="12.421875" style="11" customWidth="1"/>
    <col min="5" max="5" width="11.7109375" style="11" customWidth="1"/>
    <col min="6" max="6" width="11.140625" style="6" customWidth="1"/>
    <col min="7" max="7" width="16.57421875" style="6" customWidth="1"/>
    <col min="8" max="8" width="13.8515625" style="6" customWidth="1"/>
    <col min="9" max="9" width="3.140625" style="6" customWidth="1"/>
    <col min="10" max="10" width="11.57421875" style="6" bestFit="1" customWidth="1"/>
    <col min="11" max="24" width="9.140625" style="6" customWidth="1"/>
    <col min="25" max="25" width="21.8515625" style="6" customWidth="1"/>
    <col min="26" max="16384" width="9.140625" style="6" customWidth="1"/>
  </cols>
  <sheetData>
    <row r="1" spans="1:28" ht="12.75">
      <c r="A1" s="65"/>
      <c r="B1" s="66"/>
      <c r="C1" s="66"/>
      <c r="D1" s="66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2.75">
      <c r="A2" s="65"/>
      <c r="B2" s="66"/>
      <c r="C2" s="66"/>
      <c r="D2" s="66"/>
      <c r="E2" s="66"/>
      <c r="F2" s="65"/>
      <c r="G2" s="65"/>
      <c r="H2" s="65"/>
      <c r="I2" s="65"/>
      <c r="J2" s="65"/>
      <c r="K2" s="139" t="s">
        <v>93</v>
      </c>
      <c r="L2" s="140"/>
      <c r="M2" s="141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2.75">
      <c r="A3" s="65"/>
      <c r="B3" s="66"/>
      <c r="C3" s="66"/>
      <c r="D3" s="66"/>
      <c r="E3" s="66"/>
      <c r="F3" s="65"/>
      <c r="G3" s="65"/>
      <c r="H3" s="65"/>
      <c r="I3" s="65"/>
      <c r="J3" s="65"/>
      <c r="K3" s="142"/>
      <c r="L3" s="143"/>
      <c r="M3" s="144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12.75">
      <c r="A4" s="65"/>
      <c r="B4" s="66"/>
      <c r="C4" s="66"/>
      <c r="D4" s="66"/>
      <c r="E4" s="66"/>
      <c r="F4" s="65"/>
      <c r="G4" s="65"/>
      <c r="H4" s="65"/>
      <c r="I4" s="65"/>
      <c r="J4" s="65"/>
      <c r="K4" s="145"/>
      <c r="L4" s="146"/>
      <c r="M4" s="147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2.75">
      <c r="A5" s="65"/>
      <c r="B5" s="66"/>
      <c r="C5" s="66"/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2.75">
      <c r="A6" s="65"/>
      <c r="B6" s="66"/>
      <c r="C6" s="148" t="s">
        <v>41</v>
      </c>
      <c r="D6" s="149"/>
      <c r="E6" s="150" t="s">
        <v>57</v>
      </c>
      <c r="F6" s="150"/>
      <c r="G6" s="15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12.75">
      <c r="A7" s="65"/>
      <c r="B7" s="66"/>
      <c r="C7" s="148" t="s">
        <v>49</v>
      </c>
      <c r="D7" s="149"/>
      <c r="E7" s="150">
        <v>440</v>
      </c>
      <c r="F7" s="150"/>
      <c r="G7" s="150"/>
      <c r="H7" s="65" t="s">
        <v>6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65"/>
      <c r="B8" s="66"/>
      <c r="C8" s="148" t="s">
        <v>42</v>
      </c>
      <c r="D8" s="148"/>
      <c r="E8" s="151" t="str">
        <f>IF(E7="","",VLOOKUP(E7,X14:Y72,2,TRUE))</f>
        <v>500V DC or 1000V DC</v>
      </c>
      <c r="F8" s="151"/>
      <c r="G8" s="151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2.75">
      <c r="A9" s="65"/>
      <c r="B9" s="66"/>
      <c r="C9" s="66" t="s">
        <v>39</v>
      </c>
      <c r="D9" s="66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5" customHeight="1">
      <c r="A10" s="65"/>
      <c r="B10" s="67"/>
      <c r="C10" s="67" t="s">
        <v>21</v>
      </c>
      <c r="D10" s="67"/>
      <c r="E10" s="7">
        <v>40</v>
      </c>
      <c r="F10" s="74"/>
      <c r="G10" s="69"/>
      <c r="H10" s="69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2.75">
      <c r="A11" s="65"/>
      <c r="B11" s="66"/>
      <c r="C11" s="66"/>
      <c r="D11" s="66"/>
      <c r="E11" s="6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s="8" customFormat="1" ht="63.75">
      <c r="A12" s="68"/>
      <c r="B12" s="172" t="s">
        <v>17</v>
      </c>
      <c r="C12" s="172" t="s">
        <v>37</v>
      </c>
      <c r="D12" s="172" t="s">
        <v>36</v>
      </c>
      <c r="E12" s="172" t="s">
        <v>19</v>
      </c>
      <c r="F12" s="173" t="s">
        <v>22</v>
      </c>
      <c r="G12" s="173" t="s">
        <v>38</v>
      </c>
      <c r="H12" s="173" t="s">
        <v>40</v>
      </c>
      <c r="I12" s="68"/>
      <c r="J12" s="68"/>
      <c r="K12" s="70">
        <v>1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2.75">
      <c r="A13" s="65"/>
      <c r="B13" s="9">
        <v>40179</v>
      </c>
      <c r="C13" s="7">
        <v>2</v>
      </c>
      <c r="D13" s="7">
        <v>1</v>
      </c>
      <c r="E13" s="7">
        <v>42</v>
      </c>
      <c r="F13" s="71">
        <f>IF(E13="",0,POWER(0.5,(($E$10-E13)/10)))</f>
        <v>1.148698354997035</v>
      </c>
      <c r="G13" s="10">
        <f>IF(D13="",0,(C13*F13)/(D13*F13))</f>
        <v>2</v>
      </c>
      <c r="H13" s="71" t="str">
        <f>IF(G13=0,"",IF(G13&lt;=1,"Poor",IF(G13&gt;=1,IF(G13&lt;=2,"Questionable",IF(G13&lt;=4,"OK","Excellent")))))</f>
        <v>Questionable</v>
      </c>
      <c r="I13" s="65"/>
      <c r="J13" s="72">
        <f>IF(G13=0,"",G13)</f>
        <v>2</v>
      </c>
      <c r="K13" s="73">
        <f>IF(B13="","",B13)</f>
        <v>40179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ht="12.75">
      <c r="A14" s="65"/>
      <c r="B14" s="9">
        <v>40210</v>
      </c>
      <c r="C14" s="7">
        <v>4</v>
      </c>
      <c r="D14" s="7">
        <v>2</v>
      </c>
      <c r="E14" s="7">
        <v>56</v>
      </c>
      <c r="F14" s="71">
        <f aca="true" t="shared" si="0" ref="F14:F51">IF(E14="",0,POWER(0.5,(($E$10-E14)/10)))</f>
        <v>3.031433133020796</v>
      </c>
      <c r="G14" s="10">
        <f aca="true" t="shared" si="1" ref="G14:G26">IF(D14="",0,(C14*F14)/(D14*F14))</f>
        <v>2</v>
      </c>
      <c r="H14" s="71" t="str">
        <f aca="true" t="shared" si="2" ref="H14:H51">IF(G14=0,"",IF(G14&lt;=1,"Poor",IF(G14&gt;=1,IF(G14&lt;=2,"Questionable",IF(G14&lt;=4,"OK","Excellent")))))</f>
        <v>Questionable</v>
      </c>
      <c r="I14" s="65"/>
      <c r="J14" s="72">
        <f aca="true" t="shared" si="3" ref="J14:J51">IF(G14=0,"",G14)</f>
        <v>2</v>
      </c>
      <c r="K14" s="73">
        <f aca="true" t="shared" si="4" ref="K14:K51">IF(B14="","",B14)</f>
        <v>40210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100</v>
      </c>
      <c r="Y14" s="65" t="s">
        <v>43</v>
      </c>
      <c r="Z14" s="65"/>
      <c r="AA14" s="65"/>
      <c r="AB14" s="65"/>
    </row>
    <row r="15" spans="1:28" ht="12.75">
      <c r="A15" s="65"/>
      <c r="B15" s="9">
        <v>40238</v>
      </c>
      <c r="C15" s="7">
        <v>5</v>
      </c>
      <c r="D15" s="7">
        <v>1</v>
      </c>
      <c r="E15" s="7">
        <v>55</v>
      </c>
      <c r="F15" s="71">
        <f t="shared" si="0"/>
        <v>2.82842712474619</v>
      </c>
      <c r="G15" s="10">
        <f t="shared" si="1"/>
        <v>5</v>
      </c>
      <c r="H15" s="71" t="str">
        <f t="shared" si="2"/>
        <v>Excellent</v>
      </c>
      <c r="I15" s="65"/>
      <c r="J15" s="72">
        <f t="shared" si="3"/>
        <v>5</v>
      </c>
      <c r="K15" s="73">
        <f t="shared" si="4"/>
        <v>40238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200</v>
      </c>
      <c r="Y15" s="65" t="s">
        <v>43</v>
      </c>
      <c r="Z15" s="65"/>
      <c r="AA15" s="65"/>
      <c r="AB15" s="65"/>
    </row>
    <row r="16" spans="1:28" ht="12.75">
      <c r="A16" s="65"/>
      <c r="B16" s="9">
        <v>40269</v>
      </c>
      <c r="C16" s="7">
        <v>3</v>
      </c>
      <c r="D16" s="7">
        <v>1</v>
      </c>
      <c r="E16" s="7">
        <v>30</v>
      </c>
      <c r="F16" s="71">
        <f t="shared" si="0"/>
        <v>0.5</v>
      </c>
      <c r="G16" s="10">
        <f t="shared" si="1"/>
        <v>3</v>
      </c>
      <c r="H16" s="71" t="str">
        <f t="shared" si="2"/>
        <v>OK</v>
      </c>
      <c r="I16" s="65"/>
      <c r="J16" s="72">
        <f t="shared" si="3"/>
        <v>3</v>
      </c>
      <c r="K16" s="73">
        <f t="shared" si="4"/>
        <v>40269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300</v>
      </c>
      <c r="Y16" s="65" t="s">
        <v>43</v>
      </c>
      <c r="Z16" s="65"/>
      <c r="AA16" s="65"/>
      <c r="AB16" s="65"/>
    </row>
    <row r="17" spans="1:28" ht="12.75">
      <c r="A17" s="65"/>
      <c r="B17" s="9">
        <v>40299</v>
      </c>
      <c r="C17" s="7">
        <v>2</v>
      </c>
      <c r="D17" s="7">
        <v>1</v>
      </c>
      <c r="E17" s="7">
        <v>32</v>
      </c>
      <c r="F17" s="71">
        <f t="shared" si="0"/>
        <v>0.5743491774985175</v>
      </c>
      <c r="G17" s="10">
        <f t="shared" si="1"/>
        <v>2</v>
      </c>
      <c r="H17" s="71" t="str">
        <f t="shared" si="2"/>
        <v>Questionable</v>
      </c>
      <c r="I17" s="65"/>
      <c r="J17" s="72">
        <f t="shared" si="3"/>
        <v>2</v>
      </c>
      <c r="K17" s="73">
        <f t="shared" si="4"/>
        <v>40299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400</v>
      </c>
      <c r="Y17" s="65" t="s">
        <v>44</v>
      </c>
      <c r="Z17" s="65"/>
      <c r="AA17" s="65"/>
      <c r="AB17" s="65"/>
    </row>
    <row r="18" spans="1:28" ht="12.75">
      <c r="A18" s="65"/>
      <c r="B18" s="9">
        <v>40300</v>
      </c>
      <c r="C18" s="7">
        <v>4</v>
      </c>
      <c r="D18" s="7">
        <v>1</v>
      </c>
      <c r="E18" s="7">
        <v>34</v>
      </c>
      <c r="F18" s="71">
        <f t="shared" si="0"/>
        <v>0.6597539553864471</v>
      </c>
      <c r="G18" s="10">
        <f t="shared" si="1"/>
        <v>4</v>
      </c>
      <c r="H18" s="71" t="str">
        <f t="shared" si="2"/>
        <v>OK</v>
      </c>
      <c r="I18" s="65"/>
      <c r="J18" s="72">
        <f t="shared" si="3"/>
        <v>4</v>
      </c>
      <c r="K18" s="73">
        <f t="shared" si="4"/>
        <v>40300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500</v>
      </c>
      <c r="Y18" s="65" t="s">
        <v>44</v>
      </c>
      <c r="Z18" s="65"/>
      <c r="AA18" s="65"/>
      <c r="AB18" s="65"/>
    </row>
    <row r="19" spans="1:28" ht="12.75">
      <c r="A19" s="65"/>
      <c r="B19" s="9">
        <v>40301</v>
      </c>
      <c r="C19" s="7">
        <v>2</v>
      </c>
      <c r="D19" s="7">
        <v>2</v>
      </c>
      <c r="E19" s="7">
        <v>34</v>
      </c>
      <c r="F19" s="71">
        <f t="shared" si="0"/>
        <v>0.6597539553864471</v>
      </c>
      <c r="G19" s="10">
        <f t="shared" si="1"/>
        <v>1</v>
      </c>
      <c r="H19" s="71" t="str">
        <f t="shared" si="2"/>
        <v>Poor</v>
      </c>
      <c r="I19" s="65"/>
      <c r="J19" s="72">
        <f t="shared" si="3"/>
        <v>1</v>
      </c>
      <c r="K19" s="73">
        <f t="shared" si="4"/>
        <v>40301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600</v>
      </c>
      <c r="Y19" s="65" t="s">
        <v>44</v>
      </c>
      <c r="Z19" s="65"/>
      <c r="AA19" s="65"/>
      <c r="AB19" s="65"/>
    </row>
    <row r="20" spans="1:28" ht="12.75">
      <c r="A20" s="65"/>
      <c r="B20" s="9">
        <v>40699</v>
      </c>
      <c r="C20" s="7">
        <v>3</v>
      </c>
      <c r="D20" s="7">
        <v>4</v>
      </c>
      <c r="E20" s="7">
        <v>42</v>
      </c>
      <c r="F20" s="71">
        <f t="shared" si="0"/>
        <v>1.148698354997035</v>
      </c>
      <c r="G20" s="10">
        <f t="shared" si="1"/>
        <v>0.75</v>
      </c>
      <c r="H20" s="71" t="str">
        <f t="shared" si="2"/>
        <v>Poor</v>
      </c>
      <c r="I20" s="65"/>
      <c r="J20" s="72">
        <f t="shared" si="3"/>
        <v>0.75</v>
      </c>
      <c r="K20" s="73">
        <f t="shared" si="4"/>
        <v>40699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>
        <v>700</v>
      </c>
      <c r="Y20" s="65" t="s">
        <v>44</v>
      </c>
      <c r="Z20" s="65"/>
      <c r="AA20" s="65"/>
      <c r="AB20" s="65"/>
    </row>
    <row r="21" spans="1:28" ht="12.75">
      <c r="A21" s="65"/>
      <c r="B21" s="9"/>
      <c r="C21" s="7"/>
      <c r="D21" s="7"/>
      <c r="E21" s="7"/>
      <c r="F21" s="71">
        <f t="shared" si="0"/>
        <v>0</v>
      </c>
      <c r="G21" s="10">
        <f t="shared" si="1"/>
        <v>0</v>
      </c>
      <c r="H21" s="71">
        <f t="shared" si="2"/>
      </c>
      <c r="I21" s="65"/>
      <c r="J21" s="72">
        <f t="shared" si="3"/>
      </c>
      <c r="K21" s="73">
        <f t="shared" si="4"/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>
        <v>800</v>
      </c>
      <c r="Y21" s="65" t="s">
        <v>44</v>
      </c>
      <c r="Z21" s="65"/>
      <c r="AA21" s="65"/>
      <c r="AB21" s="65"/>
    </row>
    <row r="22" spans="1:28" ht="12.75">
      <c r="A22" s="65"/>
      <c r="B22" s="9"/>
      <c r="C22" s="7"/>
      <c r="D22" s="7"/>
      <c r="E22" s="7"/>
      <c r="F22" s="71">
        <f t="shared" si="0"/>
        <v>0</v>
      </c>
      <c r="G22" s="10">
        <f t="shared" si="1"/>
        <v>0</v>
      </c>
      <c r="H22" s="71">
        <f t="shared" si="2"/>
      </c>
      <c r="I22" s="65"/>
      <c r="J22" s="72">
        <f t="shared" si="3"/>
      </c>
      <c r="K22" s="73">
        <f t="shared" si="4"/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900</v>
      </c>
      <c r="Y22" s="65" t="s">
        <v>44</v>
      </c>
      <c r="Z22" s="65"/>
      <c r="AA22" s="65"/>
      <c r="AB22" s="65"/>
    </row>
    <row r="23" spans="1:28" ht="12.75">
      <c r="A23" s="65"/>
      <c r="B23" s="9"/>
      <c r="C23" s="7"/>
      <c r="D23" s="7"/>
      <c r="E23" s="7"/>
      <c r="F23" s="71">
        <f t="shared" si="0"/>
        <v>0</v>
      </c>
      <c r="G23" s="10">
        <f t="shared" si="1"/>
        <v>0</v>
      </c>
      <c r="H23" s="71">
        <f t="shared" si="2"/>
      </c>
      <c r="I23" s="65"/>
      <c r="J23" s="72">
        <f t="shared" si="3"/>
      </c>
      <c r="K23" s="73">
        <f t="shared" si="4"/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1000</v>
      </c>
      <c r="Y23" s="65" t="s">
        <v>44</v>
      </c>
      <c r="Z23" s="65"/>
      <c r="AA23" s="65"/>
      <c r="AB23" s="65"/>
    </row>
    <row r="24" spans="1:28" ht="12.75">
      <c r="A24" s="65"/>
      <c r="B24" s="9"/>
      <c r="C24" s="7"/>
      <c r="D24" s="7"/>
      <c r="E24" s="7"/>
      <c r="F24" s="71">
        <f t="shared" si="0"/>
        <v>0</v>
      </c>
      <c r="G24" s="10">
        <f t="shared" si="1"/>
        <v>0</v>
      </c>
      <c r="H24" s="71">
        <f t="shared" si="2"/>
      </c>
      <c r="I24" s="65"/>
      <c r="J24" s="72">
        <f t="shared" si="3"/>
      </c>
      <c r="K24" s="73">
        <f t="shared" si="4"/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>
        <v>1100</v>
      </c>
      <c r="Y24" s="65" t="s">
        <v>44</v>
      </c>
      <c r="Z24" s="65"/>
      <c r="AA24" s="65"/>
      <c r="AB24" s="65"/>
    </row>
    <row r="25" spans="1:28" ht="12.75">
      <c r="A25" s="65"/>
      <c r="B25" s="9"/>
      <c r="C25" s="7"/>
      <c r="D25" s="7"/>
      <c r="E25" s="7"/>
      <c r="F25" s="71">
        <f t="shared" si="0"/>
        <v>0</v>
      </c>
      <c r="G25" s="10">
        <f t="shared" si="1"/>
        <v>0</v>
      </c>
      <c r="H25" s="71">
        <f t="shared" si="2"/>
      </c>
      <c r="I25" s="65"/>
      <c r="J25" s="72">
        <f t="shared" si="3"/>
      </c>
      <c r="K25" s="73">
        <f t="shared" si="4"/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>
        <v>1200</v>
      </c>
      <c r="Y25" s="65" t="s">
        <v>44</v>
      </c>
      <c r="Z25" s="65"/>
      <c r="AA25" s="65"/>
      <c r="AB25" s="65"/>
    </row>
    <row r="26" spans="1:28" ht="12.75">
      <c r="A26" s="65"/>
      <c r="B26" s="9"/>
      <c r="C26" s="7"/>
      <c r="D26" s="7"/>
      <c r="E26" s="7"/>
      <c r="F26" s="71">
        <f t="shared" si="0"/>
        <v>0</v>
      </c>
      <c r="G26" s="10">
        <f t="shared" si="1"/>
        <v>0</v>
      </c>
      <c r="H26" s="71">
        <f t="shared" si="2"/>
      </c>
      <c r="I26" s="65"/>
      <c r="J26" s="72">
        <f t="shared" si="3"/>
      </c>
      <c r="K26" s="73">
        <f t="shared" si="4"/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>
        <v>1300</v>
      </c>
      <c r="Y26" s="65" t="s">
        <v>44</v>
      </c>
      <c r="Z26" s="65"/>
      <c r="AA26" s="65"/>
      <c r="AB26" s="65"/>
    </row>
    <row r="27" spans="1:28" ht="12.75">
      <c r="A27" s="65"/>
      <c r="B27" s="9"/>
      <c r="C27" s="7"/>
      <c r="D27" s="7"/>
      <c r="E27" s="7"/>
      <c r="F27" s="71">
        <f t="shared" si="0"/>
        <v>0</v>
      </c>
      <c r="G27" s="10">
        <f aca="true" t="shared" si="5" ref="G27:G51">IF(D27="",0,(C27*F27)/(D27*F27))</f>
        <v>0</v>
      </c>
      <c r="H27" s="71">
        <f t="shared" si="2"/>
      </c>
      <c r="I27" s="65"/>
      <c r="J27" s="72">
        <f t="shared" si="3"/>
      </c>
      <c r="K27" s="73">
        <f t="shared" si="4"/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>
        <v>1400</v>
      </c>
      <c r="Y27" s="65" t="s">
        <v>44</v>
      </c>
      <c r="Z27" s="65"/>
      <c r="AA27" s="65"/>
      <c r="AB27" s="65"/>
    </row>
    <row r="28" spans="1:28" ht="12.75">
      <c r="A28" s="65"/>
      <c r="B28" s="9"/>
      <c r="C28" s="7"/>
      <c r="D28" s="7"/>
      <c r="E28" s="7"/>
      <c r="F28" s="71">
        <f t="shared" si="0"/>
        <v>0</v>
      </c>
      <c r="G28" s="10">
        <f t="shared" si="5"/>
        <v>0</v>
      </c>
      <c r="H28" s="71">
        <f t="shared" si="2"/>
      </c>
      <c r="I28" s="65"/>
      <c r="J28" s="72">
        <f t="shared" si="3"/>
      </c>
      <c r="K28" s="73">
        <f t="shared" si="4"/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>
        <v>1500</v>
      </c>
      <c r="Y28" s="65" t="s">
        <v>44</v>
      </c>
      <c r="Z28" s="65"/>
      <c r="AA28" s="65"/>
      <c r="AB28" s="65"/>
    </row>
    <row r="29" spans="1:28" ht="12.75">
      <c r="A29" s="65"/>
      <c r="B29" s="9"/>
      <c r="C29" s="7"/>
      <c r="D29" s="7"/>
      <c r="E29" s="7"/>
      <c r="F29" s="71">
        <f t="shared" si="0"/>
        <v>0</v>
      </c>
      <c r="G29" s="10">
        <f t="shared" si="5"/>
        <v>0</v>
      </c>
      <c r="H29" s="71">
        <f t="shared" si="2"/>
      </c>
      <c r="I29" s="65"/>
      <c r="J29" s="72">
        <f t="shared" si="3"/>
      </c>
      <c r="K29" s="73">
        <f t="shared" si="4"/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1600</v>
      </c>
      <c r="Y29" s="65" t="s">
        <v>44</v>
      </c>
      <c r="Z29" s="65"/>
      <c r="AA29" s="65"/>
      <c r="AB29" s="65"/>
    </row>
    <row r="30" spans="1:28" ht="12.75">
      <c r="A30" s="65"/>
      <c r="B30" s="9"/>
      <c r="C30" s="7"/>
      <c r="D30" s="7"/>
      <c r="E30" s="7"/>
      <c r="F30" s="71">
        <f t="shared" si="0"/>
        <v>0</v>
      </c>
      <c r="G30" s="10">
        <f t="shared" si="5"/>
        <v>0</v>
      </c>
      <c r="H30" s="71">
        <f t="shared" si="2"/>
      </c>
      <c r="I30" s="65"/>
      <c r="J30" s="72">
        <f t="shared" si="3"/>
      </c>
      <c r="K30" s="73">
        <f t="shared" si="4"/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1700</v>
      </c>
      <c r="Y30" s="65" t="s">
        <v>44</v>
      </c>
      <c r="Z30" s="65"/>
      <c r="AA30" s="65"/>
      <c r="AB30" s="65"/>
    </row>
    <row r="31" spans="1:28" ht="12.75">
      <c r="A31" s="65"/>
      <c r="B31" s="9"/>
      <c r="C31" s="7"/>
      <c r="D31" s="7"/>
      <c r="E31" s="7"/>
      <c r="F31" s="71">
        <f t="shared" si="0"/>
        <v>0</v>
      </c>
      <c r="G31" s="10">
        <f t="shared" si="5"/>
        <v>0</v>
      </c>
      <c r="H31" s="71">
        <f t="shared" si="2"/>
      </c>
      <c r="I31" s="65"/>
      <c r="J31" s="72">
        <f t="shared" si="3"/>
      </c>
      <c r="K31" s="73">
        <f t="shared" si="4"/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1800</v>
      </c>
      <c r="Y31" s="65" t="s">
        <v>44</v>
      </c>
      <c r="Z31" s="65"/>
      <c r="AA31" s="65"/>
      <c r="AB31" s="65"/>
    </row>
    <row r="32" spans="1:28" ht="12.75">
      <c r="A32" s="65"/>
      <c r="B32" s="9"/>
      <c r="C32" s="7"/>
      <c r="D32" s="7"/>
      <c r="E32" s="7"/>
      <c r="F32" s="71">
        <f t="shared" si="0"/>
        <v>0</v>
      </c>
      <c r="G32" s="10">
        <f t="shared" si="5"/>
        <v>0</v>
      </c>
      <c r="H32" s="71">
        <f t="shared" si="2"/>
      </c>
      <c r="I32" s="65"/>
      <c r="J32" s="72">
        <f t="shared" si="3"/>
      </c>
      <c r="K32" s="73">
        <f t="shared" si="4"/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1900</v>
      </c>
      <c r="Y32" s="65" t="s">
        <v>44</v>
      </c>
      <c r="Z32" s="65"/>
      <c r="AA32" s="65"/>
      <c r="AB32" s="65"/>
    </row>
    <row r="33" spans="1:28" ht="12.75">
      <c r="A33" s="65"/>
      <c r="B33" s="9"/>
      <c r="C33" s="7"/>
      <c r="D33" s="7"/>
      <c r="E33" s="7"/>
      <c r="F33" s="71">
        <f t="shared" si="0"/>
        <v>0</v>
      </c>
      <c r="G33" s="10">
        <f t="shared" si="5"/>
        <v>0</v>
      </c>
      <c r="H33" s="71">
        <f t="shared" si="2"/>
      </c>
      <c r="I33" s="65"/>
      <c r="J33" s="72">
        <f t="shared" si="3"/>
      </c>
      <c r="K33" s="73">
        <f t="shared" si="4"/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2000</v>
      </c>
      <c r="Y33" s="65" t="s">
        <v>44</v>
      </c>
      <c r="Z33" s="65"/>
      <c r="AA33" s="65"/>
      <c r="AB33" s="65"/>
    </row>
    <row r="34" spans="1:28" ht="12.75">
      <c r="A34" s="65"/>
      <c r="B34" s="9"/>
      <c r="C34" s="7"/>
      <c r="D34" s="7"/>
      <c r="E34" s="7"/>
      <c r="F34" s="71">
        <f t="shared" si="0"/>
        <v>0</v>
      </c>
      <c r="G34" s="10">
        <f t="shared" si="5"/>
        <v>0</v>
      </c>
      <c r="H34" s="71">
        <f t="shared" si="2"/>
      </c>
      <c r="I34" s="65"/>
      <c r="J34" s="72">
        <f t="shared" si="3"/>
      </c>
      <c r="K34" s="73">
        <f t="shared" si="4"/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2100</v>
      </c>
      <c r="Y34" s="65" t="s">
        <v>44</v>
      </c>
      <c r="Z34" s="65"/>
      <c r="AA34" s="65"/>
      <c r="AB34" s="65"/>
    </row>
    <row r="35" spans="1:28" ht="12.75">
      <c r="A35" s="65"/>
      <c r="B35" s="9"/>
      <c r="C35" s="7"/>
      <c r="D35" s="7"/>
      <c r="E35" s="7"/>
      <c r="F35" s="71">
        <f t="shared" si="0"/>
        <v>0</v>
      </c>
      <c r="G35" s="10">
        <f t="shared" si="5"/>
        <v>0</v>
      </c>
      <c r="H35" s="71">
        <f t="shared" si="2"/>
      </c>
      <c r="I35" s="65"/>
      <c r="J35" s="72">
        <f t="shared" si="3"/>
      </c>
      <c r="K35" s="73">
        <f t="shared" si="4"/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2200</v>
      </c>
      <c r="Y35" s="65" t="s">
        <v>44</v>
      </c>
      <c r="Z35" s="65"/>
      <c r="AA35" s="65"/>
      <c r="AB35" s="65"/>
    </row>
    <row r="36" spans="1:28" ht="12.75">
      <c r="A36" s="65"/>
      <c r="B36" s="9"/>
      <c r="C36" s="7"/>
      <c r="D36" s="7"/>
      <c r="E36" s="7"/>
      <c r="F36" s="71">
        <f t="shared" si="0"/>
        <v>0</v>
      </c>
      <c r="G36" s="10">
        <f t="shared" si="5"/>
        <v>0</v>
      </c>
      <c r="H36" s="71">
        <f t="shared" si="2"/>
      </c>
      <c r="I36" s="65"/>
      <c r="J36" s="72">
        <f t="shared" si="3"/>
      </c>
      <c r="K36" s="73">
        <f t="shared" si="4"/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>
        <v>2300</v>
      </c>
      <c r="Y36" s="65" t="s">
        <v>44</v>
      </c>
      <c r="Z36" s="65"/>
      <c r="AA36" s="65"/>
      <c r="AB36" s="65"/>
    </row>
    <row r="37" spans="1:28" ht="12.75">
      <c r="A37" s="65"/>
      <c r="B37" s="9"/>
      <c r="C37" s="7"/>
      <c r="D37" s="7"/>
      <c r="E37" s="7"/>
      <c r="F37" s="71">
        <f t="shared" si="0"/>
        <v>0</v>
      </c>
      <c r="G37" s="10">
        <f t="shared" si="5"/>
        <v>0</v>
      </c>
      <c r="H37" s="71">
        <f t="shared" si="2"/>
      </c>
      <c r="I37" s="65"/>
      <c r="J37" s="72">
        <f t="shared" si="3"/>
      </c>
      <c r="K37" s="73">
        <f t="shared" si="4"/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2400</v>
      </c>
      <c r="Y37" s="65" t="s">
        <v>44</v>
      </c>
      <c r="Z37" s="65"/>
      <c r="AA37" s="65"/>
      <c r="AB37" s="65"/>
    </row>
    <row r="38" spans="1:28" ht="12.75">
      <c r="A38" s="65"/>
      <c r="B38" s="9"/>
      <c r="C38" s="7"/>
      <c r="D38" s="7"/>
      <c r="E38" s="7"/>
      <c r="F38" s="71">
        <f t="shared" si="0"/>
        <v>0</v>
      </c>
      <c r="G38" s="10">
        <f t="shared" si="5"/>
        <v>0</v>
      </c>
      <c r="H38" s="71">
        <f t="shared" si="2"/>
      </c>
      <c r="I38" s="65"/>
      <c r="J38" s="72">
        <f t="shared" si="3"/>
      </c>
      <c r="K38" s="73">
        <f t="shared" si="4"/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2500</v>
      </c>
      <c r="Y38" s="65" t="s">
        <v>45</v>
      </c>
      <c r="Z38" s="65"/>
      <c r="AA38" s="65"/>
      <c r="AB38" s="65"/>
    </row>
    <row r="39" spans="1:28" ht="12.75">
      <c r="A39" s="65"/>
      <c r="B39" s="9"/>
      <c r="C39" s="7"/>
      <c r="D39" s="7"/>
      <c r="E39" s="7"/>
      <c r="F39" s="71">
        <f t="shared" si="0"/>
        <v>0</v>
      </c>
      <c r="G39" s="10">
        <f t="shared" si="5"/>
        <v>0</v>
      </c>
      <c r="H39" s="71">
        <f t="shared" si="2"/>
      </c>
      <c r="I39" s="65"/>
      <c r="J39" s="72">
        <f t="shared" si="3"/>
      </c>
      <c r="K39" s="73">
        <f t="shared" si="4"/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>
        <v>2600</v>
      </c>
      <c r="Y39" s="65" t="s">
        <v>45</v>
      </c>
      <c r="Z39" s="65"/>
      <c r="AA39" s="65"/>
      <c r="AB39" s="65"/>
    </row>
    <row r="40" spans="1:28" ht="12.75">
      <c r="A40" s="65"/>
      <c r="B40" s="9"/>
      <c r="C40" s="7"/>
      <c r="D40" s="7"/>
      <c r="E40" s="7"/>
      <c r="F40" s="71">
        <f t="shared" si="0"/>
        <v>0</v>
      </c>
      <c r="G40" s="10">
        <f t="shared" si="5"/>
        <v>0</v>
      </c>
      <c r="H40" s="71">
        <f t="shared" si="2"/>
      </c>
      <c r="I40" s="65"/>
      <c r="J40" s="72">
        <f t="shared" si="3"/>
      </c>
      <c r="K40" s="73">
        <f t="shared" si="4"/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>
        <v>2700</v>
      </c>
      <c r="Y40" s="65" t="s">
        <v>45</v>
      </c>
      <c r="Z40" s="65"/>
      <c r="AA40" s="65"/>
      <c r="AB40" s="65"/>
    </row>
    <row r="41" spans="1:28" ht="12.75">
      <c r="A41" s="65"/>
      <c r="B41" s="9"/>
      <c r="C41" s="7"/>
      <c r="D41" s="7"/>
      <c r="E41" s="7"/>
      <c r="F41" s="71">
        <f t="shared" si="0"/>
        <v>0</v>
      </c>
      <c r="G41" s="10">
        <f t="shared" si="5"/>
        <v>0</v>
      </c>
      <c r="H41" s="71">
        <f t="shared" si="2"/>
      </c>
      <c r="I41" s="65"/>
      <c r="J41" s="72">
        <f t="shared" si="3"/>
      </c>
      <c r="K41" s="73">
        <f t="shared" si="4"/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>
        <v>2800</v>
      </c>
      <c r="Y41" s="65" t="s">
        <v>45</v>
      </c>
      <c r="Z41" s="65"/>
      <c r="AA41" s="65"/>
      <c r="AB41" s="65"/>
    </row>
    <row r="42" spans="1:28" ht="12.75">
      <c r="A42" s="65"/>
      <c r="B42" s="9"/>
      <c r="C42" s="7"/>
      <c r="D42" s="7"/>
      <c r="E42" s="7"/>
      <c r="F42" s="71">
        <f t="shared" si="0"/>
        <v>0</v>
      </c>
      <c r="G42" s="10">
        <f t="shared" si="5"/>
        <v>0</v>
      </c>
      <c r="H42" s="71">
        <f t="shared" si="2"/>
      </c>
      <c r="I42" s="65"/>
      <c r="J42" s="72">
        <f t="shared" si="3"/>
      </c>
      <c r="K42" s="73">
        <f t="shared" si="4"/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>
        <v>2900</v>
      </c>
      <c r="Y42" s="65" t="s">
        <v>45</v>
      </c>
      <c r="Z42" s="65"/>
      <c r="AA42" s="65"/>
      <c r="AB42" s="65"/>
    </row>
    <row r="43" spans="1:28" ht="12.75">
      <c r="A43" s="65"/>
      <c r="B43" s="9"/>
      <c r="C43" s="7"/>
      <c r="D43" s="7"/>
      <c r="E43" s="7"/>
      <c r="F43" s="71">
        <f t="shared" si="0"/>
        <v>0</v>
      </c>
      <c r="G43" s="10">
        <f t="shared" si="5"/>
        <v>0</v>
      </c>
      <c r="H43" s="71">
        <f t="shared" si="2"/>
      </c>
      <c r="I43" s="65"/>
      <c r="J43" s="72">
        <f t="shared" si="3"/>
      </c>
      <c r="K43" s="73">
        <f t="shared" si="4"/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>
        <v>3000</v>
      </c>
      <c r="Y43" s="65" t="s">
        <v>45</v>
      </c>
      <c r="Z43" s="65"/>
      <c r="AA43" s="65"/>
      <c r="AB43" s="65"/>
    </row>
    <row r="44" spans="1:28" ht="12.75">
      <c r="A44" s="65"/>
      <c r="B44" s="9"/>
      <c r="C44" s="7"/>
      <c r="D44" s="7"/>
      <c r="E44" s="7"/>
      <c r="F44" s="71">
        <f t="shared" si="0"/>
        <v>0</v>
      </c>
      <c r="G44" s="10">
        <f t="shared" si="5"/>
        <v>0</v>
      </c>
      <c r="H44" s="71">
        <f t="shared" si="2"/>
      </c>
      <c r="I44" s="65"/>
      <c r="J44" s="72">
        <f t="shared" si="3"/>
      </c>
      <c r="K44" s="73">
        <f t="shared" si="4"/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>
        <v>3100</v>
      </c>
      <c r="Y44" s="65" t="s">
        <v>45</v>
      </c>
      <c r="Z44" s="65"/>
      <c r="AA44" s="65"/>
      <c r="AB44" s="65"/>
    </row>
    <row r="45" spans="1:28" ht="12.75">
      <c r="A45" s="65"/>
      <c r="B45" s="9"/>
      <c r="C45" s="7"/>
      <c r="D45" s="7"/>
      <c r="E45" s="7"/>
      <c r="F45" s="71">
        <f t="shared" si="0"/>
        <v>0</v>
      </c>
      <c r="G45" s="10">
        <f t="shared" si="5"/>
        <v>0</v>
      </c>
      <c r="H45" s="71">
        <f t="shared" si="2"/>
      </c>
      <c r="I45" s="65"/>
      <c r="J45" s="72">
        <f t="shared" si="3"/>
      </c>
      <c r="K45" s="73">
        <f t="shared" si="4"/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3200</v>
      </c>
      <c r="Y45" s="65" t="s">
        <v>45</v>
      </c>
      <c r="Z45" s="65"/>
      <c r="AA45" s="65"/>
      <c r="AB45" s="65"/>
    </row>
    <row r="46" spans="1:28" ht="12.75">
      <c r="A46" s="65"/>
      <c r="B46" s="9"/>
      <c r="C46" s="7"/>
      <c r="D46" s="7"/>
      <c r="E46" s="7"/>
      <c r="F46" s="71">
        <f t="shared" si="0"/>
        <v>0</v>
      </c>
      <c r="G46" s="10">
        <f t="shared" si="5"/>
        <v>0</v>
      </c>
      <c r="H46" s="71">
        <f t="shared" si="2"/>
      </c>
      <c r="I46" s="65"/>
      <c r="J46" s="72">
        <f t="shared" si="3"/>
      </c>
      <c r="K46" s="73">
        <f t="shared" si="4"/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3300</v>
      </c>
      <c r="Y46" s="65" t="s">
        <v>45</v>
      </c>
      <c r="Z46" s="65"/>
      <c r="AA46" s="65"/>
      <c r="AB46" s="65"/>
    </row>
    <row r="47" spans="1:28" ht="12.75">
      <c r="A47" s="65"/>
      <c r="B47" s="9"/>
      <c r="C47" s="7"/>
      <c r="D47" s="7"/>
      <c r="E47" s="7"/>
      <c r="F47" s="71">
        <f t="shared" si="0"/>
        <v>0</v>
      </c>
      <c r="G47" s="10">
        <f t="shared" si="5"/>
        <v>0</v>
      </c>
      <c r="H47" s="71">
        <f t="shared" si="2"/>
      </c>
      <c r="I47" s="65"/>
      <c r="J47" s="72">
        <f t="shared" si="3"/>
      </c>
      <c r="K47" s="73">
        <f t="shared" si="4"/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>
        <v>3400</v>
      </c>
      <c r="Y47" s="65" t="s">
        <v>45</v>
      </c>
      <c r="Z47" s="65"/>
      <c r="AA47" s="65"/>
      <c r="AB47" s="65"/>
    </row>
    <row r="48" spans="1:28" ht="12.75">
      <c r="A48" s="65"/>
      <c r="B48" s="9"/>
      <c r="C48" s="7"/>
      <c r="D48" s="7"/>
      <c r="E48" s="7"/>
      <c r="F48" s="71">
        <f t="shared" si="0"/>
        <v>0</v>
      </c>
      <c r="G48" s="10">
        <f t="shared" si="5"/>
        <v>0</v>
      </c>
      <c r="H48" s="71">
        <f t="shared" si="2"/>
      </c>
      <c r="I48" s="65"/>
      <c r="J48" s="72">
        <f t="shared" si="3"/>
      </c>
      <c r="K48" s="73">
        <f t="shared" si="4"/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>
        <v>3500</v>
      </c>
      <c r="Y48" s="65" t="s">
        <v>45</v>
      </c>
      <c r="Z48" s="65"/>
      <c r="AA48" s="65"/>
      <c r="AB48" s="65"/>
    </row>
    <row r="49" spans="1:28" ht="12.75">
      <c r="A49" s="65"/>
      <c r="B49" s="9"/>
      <c r="C49" s="7"/>
      <c r="D49" s="7"/>
      <c r="E49" s="7"/>
      <c r="F49" s="71">
        <f t="shared" si="0"/>
        <v>0</v>
      </c>
      <c r="G49" s="10">
        <f t="shared" si="5"/>
        <v>0</v>
      </c>
      <c r="H49" s="71">
        <f t="shared" si="2"/>
      </c>
      <c r="I49" s="65"/>
      <c r="J49" s="72">
        <f t="shared" si="3"/>
      </c>
      <c r="K49" s="73">
        <f t="shared" si="4"/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>
        <v>3600</v>
      </c>
      <c r="Y49" s="65" t="s">
        <v>45</v>
      </c>
      <c r="Z49" s="65"/>
      <c r="AA49" s="65"/>
      <c r="AB49" s="65"/>
    </row>
    <row r="50" spans="1:28" ht="12.75">
      <c r="A50" s="65"/>
      <c r="B50" s="9"/>
      <c r="C50" s="7"/>
      <c r="D50" s="7"/>
      <c r="E50" s="7"/>
      <c r="F50" s="71">
        <f t="shared" si="0"/>
        <v>0</v>
      </c>
      <c r="G50" s="10">
        <f t="shared" si="5"/>
        <v>0</v>
      </c>
      <c r="H50" s="71">
        <f t="shared" si="2"/>
      </c>
      <c r="I50" s="65"/>
      <c r="J50" s="72">
        <f t="shared" si="3"/>
      </c>
      <c r="K50" s="73">
        <f t="shared" si="4"/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>
        <v>3700</v>
      </c>
      <c r="Y50" s="65" t="s">
        <v>45</v>
      </c>
      <c r="Z50" s="65"/>
      <c r="AA50" s="65"/>
      <c r="AB50" s="65"/>
    </row>
    <row r="51" spans="1:28" ht="12.75">
      <c r="A51" s="65"/>
      <c r="B51" s="9">
        <v>40179</v>
      </c>
      <c r="C51" s="7">
        <v>2</v>
      </c>
      <c r="D51" s="7">
        <v>3</v>
      </c>
      <c r="E51" s="7">
        <v>23</v>
      </c>
      <c r="F51" s="71">
        <f t="shared" si="0"/>
        <v>0.3077861033362291</v>
      </c>
      <c r="G51" s="10">
        <f t="shared" si="5"/>
        <v>0.6666666666666666</v>
      </c>
      <c r="H51" s="71" t="str">
        <f t="shared" si="2"/>
        <v>Poor</v>
      </c>
      <c r="I51" s="65"/>
      <c r="J51" s="72">
        <f t="shared" si="3"/>
        <v>0.6666666666666666</v>
      </c>
      <c r="K51" s="73">
        <f t="shared" si="4"/>
        <v>40179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>
        <v>3800</v>
      </c>
      <c r="Y51" s="65" t="s">
        <v>45</v>
      </c>
      <c r="Z51" s="65"/>
      <c r="AA51" s="65"/>
      <c r="AB51" s="65"/>
    </row>
    <row r="52" spans="1:28" ht="12.75">
      <c r="A52" s="65"/>
      <c r="B52" s="66"/>
      <c r="C52" s="66"/>
      <c r="D52" s="66"/>
      <c r="E52" s="66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>
        <v>3900</v>
      </c>
      <c r="Y52" s="65" t="s">
        <v>45</v>
      </c>
      <c r="Z52" s="65"/>
      <c r="AA52" s="65"/>
      <c r="AB52" s="65"/>
    </row>
    <row r="53" spans="1:28" ht="12.75">
      <c r="A53" s="65"/>
      <c r="B53" s="66"/>
      <c r="C53" s="66"/>
      <c r="D53" s="66"/>
      <c r="E53" s="66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>
        <v>4000</v>
      </c>
      <c r="Y53" s="65" t="s">
        <v>45</v>
      </c>
      <c r="Z53" s="65"/>
      <c r="AA53" s="65"/>
      <c r="AB53" s="65"/>
    </row>
    <row r="54" spans="1:28" ht="12.75">
      <c r="A54" s="65"/>
      <c r="B54" s="66"/>
      <c r="C54" s="66"/>
      <c r="D54" s="66"/>
      <c r="E54" s="66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>
        <v>4100</v>
      </c>
      <c r="Y54" s="65" t="s">
        <v>45</v>
      </c>
      <c r="Z54" s="65"/>
      <c r="AA54" s="65"/>
      <c r="AB54" s="65"/>
    </row>
    <row r="55" spans="1:28" ht="12.75">
      <c r="A55" s="65"/>
      <c r="B55" s="66"/>
      <c r="C55" s="66"/>
      <c r="D55" s="66"/>
      <c r="E55" s="66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>
        <v>4200</v>
      </c>
      <c r="Y55" s="65" t="s">
        <v>45</v>
      </c>
      <c r="Z55" s="65"/>
      <c r="AA55" s="65"/>
      <c r="AB55" s="65"/>
    </row>
    <row r="56" spans="1:28" ht="12.75">
      <c r="A56" s="65"/>
      <c r="B56" s="66"/>
      <c r="C56" s="66"/>
      <c r="D56" s="66"/>
      <c r="E56" s="66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>
        <v>4300</v>
      </c>
      <c r="Y56" s="65" t="s">
        <v>45</v>
      </c>
      <c r="Z56" s="65"/>
      <c r="AA56" s="65"/>
      <c r="AB56" s="65"/>
    </row>
    <row r="57" spans="1:28" ht="12.75">
      <c r="A57" s="65"/>
      <c r="B57" s="66"/>
      <c r="C57" s="66"/>
      <c r="D57" s="66"/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>
        <v>4400</v>
      </c>
      <c r="Y57" s="65" t="s">
        <v>45</v>
      </c>
      <c r="Z57" s="65"/>
      <c r="AA57" s="65"/>
      <c r="AB57" s="65"/>
    </row>
    <row r="58" spans="1:28" ht="12.75">
      <c r="A58" s="65"/>
      <c r="B58" s="66"/>
      <c r="C58" s="66"/>
      <c r="D58" s="66"/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>
        <v>4500</v>
      </c>
      <c r="Y58" s="65" t="s">
        <v>45</v>
      </c>
      <c r="Z58" s="65"/>
      <c r="AA58" s="65"/>
      <c r="AB58" s="65"/>
    </row>
    <row r="59" spans="1:28" ht="12.75">
      <c r="A59" s="65"/>
      <c r="B59" s="66"/>
      <c r="C59" s="66"/>
      <c r="D59" s="66"/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>
        <v>4600</v>
      </c>
      <c r="Y59" s="65" t="s">
        <v>45</v>
      </c>
      <c r="Z59" s="65"/>
      <c r="AA59" s="65"/>
      <c r="AB59" s="65"/>
    </row>
    <row r="60" spans="1:28" ht="12.75">
      <c r="A60" s="65"/>
      <c r="B60" s="66"/>
      <c r="C60" s="66"/>
      <c r="D60" s="66"/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>
        <v>4700</v>
      </c>
      <c r="Y60" s="65" t="s">
        <v>45</v>
      </c>
      <c r="Z60" s="65"/>
      <c r="AA60" s="65"/>
      <c r="AB60" s="65"/>
    </row>
    <row r="61" spans="1:28" ht="12.75">
      <c r="A61" s="65"/>
      <c r="B61" s="66"/>
      <c r="C61" s="66"/>
      <c r="D61" s="66"/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>
        <v>4800</v>
      </c>
      <c r="Y61" s="65" t="s">
        <v>45</v>
      </c>
      <c r="Z61" s="65"/>
      <c r="AA61" s="65"/>
      <c r="AB61" s="65"/>
    </row>
    <row r="62" spans="1:28" ht="12.75">
      <c r="A62" s="65"/>
      <c r="B62" s="66"/>
      <c r="C62" s="66"/>
      <c r="D62" s="66"/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>
        <v>4900</v>
      </c>
      <c r="Y62" s="65" t="s">
        <v>45</v>
      </c>
      <c r="Z62" s="65"/>
      <c r="AA62" s="65"/>
      <c r="AB62" s="65"/>
    </row>
    <row r="63" spans="1:28" ht="12.75">
      <c r="A63" s="65"/>
      <c r="B63" s="66"/>
      <c r="C63" s="66"/>
      <c r="D63" s="66"/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>
        <v>5000</v>
      </c>
      <c r="Y63" s="65" t="s">
        <v>46</v>
      </c>
      <c r="Z63" s="65"/>
      <c r="AA63" s="65"/>
      <c r="AB63" s="65"/>
    </row>
    <row r="64" spans="1:28" ht="12.75">
      <c r="A64" s="65"/>
      <c r="B64" s="66"/>
      <c r="C64" s="66"/>
      <c r="D64" s="66"/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>
        <v>5100</v>
      </c>
      <c r="Y64" s="65" t="s">
        <v>46</v>
      </c>
      <c r="Z64" s="65"/>
      <c r="AA64" s="65"/>
      <c r="AB64" s="65"/>
    </row>
    <row r="65" spans="1:28" ht="12.75">
      <c r="A65" s="65"/>
      <c r="B65" s="66"/>
      <c r="C65" s="66"/>
      <c r="D65" s="66"/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>
        <v>6000</v>
      </c>
      <c r="Y65" s="65" t="s">
        <v>46</v>
      </c>
      <c r="Z65" s="65"/>
      <c r="AA65" s="65"/>
      <c r="AB65" s="65"/>
    </row>
    <row r="66" spans="1:28" ht="12.75">
      <c r="A66" s="65"/>
      <c r="B66" s="66"/>
      <c r="C66" s="66"/>
      <c r="D66" s="66"/>
      <c r="E66" s="66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>
        <v>7000</v>
      </c>
      <c r="Y66" s="65" t="s">
        <v>46</v>
      </c>
      <c r="Z66" s="65"/>
      <c r="AA66" s="65"/>
      <c r="AB66" s="65"/>
    </row>
    <row r="67" spans="1:28" ht="12.75">
      <c r="A67" s="65"/>
      <c r="B67" s="66"/>
      <c r="C67" s="66"/>
      <c r="D67" s="66"/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>
        <v>8000</v>
      </c>
      <c r="Y67" s="65" t="s">
        <v>46</v>
      </c>
      <c r="Z67" s="65"/>
      <c r="AA67" s="65"/>
      <c r="AB67" s="65"/>
    </row>
    <row r="68" spans="1:28" ht="12.75">
      <c r="A68" s="65"/>
      <c r="B68" s="66"/>
      <c r="C68" s="66"/>
      <c r="D68" s="66"/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>
        <v>9000</v>
      </c>
      <c r="Y68" s="65" t="s">
        <v>46</v>
      </c>
      <c r="Z68" s="65"/>
      <c r="AA68" s="65"/>
      <c r="AB68" s="65"/>
    </row>
    <row r="69" spans="1:28" ht="12.75">
      <c r="A69" s="65"/>
      <c r="B69" s="66"/>
      <c r="C69" s="66"/>
      <c r="D69" s="66"/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>
        <v>10000</v>
      </c>
      <c r="Y69" s="65" t="s">
        <v>46</v>
      </c>
      <c r="Z69" s="65"/>
      <c r="AA69" s="65"/>
      <c r="AB69" s="65"/>
    </row>
    <row r="70" spans="1:28" ht="12.75">
      <c r="A70" s="65"/>
      <c r="B70" s="66"/>
      <c r="C70" s="66"/>
      <c r="D70" s="66"/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>
        <v>11000</v>
      </c>
      <c r="Y70" s="65" t="s">
        <v>46</v>
      </c>
      <c r="Z70" s="65"/>
      <c r="AA70" s="65"/>
      <c r="AB70" s="65"/>
    </row>
    <row r="71" spans="1:28" ht="12.75">
      <c r="A71" s="65"/>
      <c r="B71" s="66"/>
      <c r="C71" s="66"/>
      <c r="D71" s="66"/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>
        <v>12000</v>
      </c>
      <c r="Y71" s="65" t="s">
        <v>46</v>
      </c>
      <c r="Z71" s="65"/>
      <c r="AA71" s="65"/>
      <c r="AB71" s="65"/>
    </row>
    <row r="72" spans="1:28" ht="12.75">
      <c r="A72" s="65"/>
      <c r="B72" s="66"/>
      <c r="C72" s="66"/>
      <c r="D72" s="66"/>
      <c r="E72" s="66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>
        <v>13000</v>
      </c>
      <c r="Y72" s="65" t="s">
        <v>47</v>
      </c>
      <c r="Z72" s="65"/>
      <c r="AA72" s="65"/>
      <c r="AB72" s="65"/>
    </row>
    <row r="73" spans="1:28" ht="12.75">
      <c r="A73" s="65"/>
      <c r="B73" s="66"/>
      <c r="C73" s="66"/>
      <c r="D73" s="66"/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ht="12.75">
      <c r="A74" s="65"/>
      <c r="B74" s="66"/>
      <c r="C74" s="66"/>
      <c r="D74" s="66"/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ht="12.75">
      <c r="A75" s="65"/>
      <c r="B75" s="66"/>
      <c r="C75" s="66"/>
      <c r="D75" s="66"/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1:28" ht="12.75">
      <c r="A76" s="65"/>
      <c r="B76" s="66"/>
      <c r="C76" s="66"/>
      <c r="D76" s="66"/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ht="12.75">
      <c r="A77" s="65"/>
      <c r="B77" s="66"/>
      <c r="C77" s="66"/>
      <c r="D77" s="66"/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28" ht="12.75">
      <c r="A78" s="65"/>
      <c r="B78" s="66"/>
      <c r="C78" s="66"/>
      <c r="D78" s="66"/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ht="12.75">
      <c r="A79" s="65"/>
      <c r="B79" s="66"/>
      <c r="C79" s="66"/>
      <c r="D79" s="66"/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1:28" ht="12.75">
      <c r="A80" s="65"/>
      <c r="B80" s="66"/>
      <c r="C80" s="66"/>
      <c r="D80" s="66"/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ht="12.75">
      <c r="A81" s="65"/>
      <c r="B81" s="66"/>
      <c r="C81" s="66"/>
      <c r="D81" s="66"/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1:28" ht="12.75">
      <c r="A82" s="65"/>
      <c r="B82" s="66"/>
      <c r="C82" s="66"/>
      <c r="D82" s="66"/>
      <c r="E82" s="66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ht="12.75">
      <c r="A83" s="65"/>
      <c r="B83" s="66"/>
      <c r="C83" s="66"/>
      <c r="D83" s="66"/>
      <c r="E83" s="66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ht="12.75">
      <c r="A84" s="65"/>
      <c r="B84" s="66"/>
      <c r="C84" s="66"/>
      <c r="D84" s="66"/>
      <c r="E84" s="66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ht="12.75">
      <c r="A85" s="65"/>
      <c r="B85" s="66"/>
      <c r="C85" s="66"/>
      <c r="D85" s="66"/>
      <c r="E85" s="66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</sheetData>
  <sheetProtection password="CE28" sheet="1" objects="1" scenarios="1" formatCells="0" formatColumns="0" formatRows="0"/>
  <mergeCells count="7">
    <mergeCell ref="K2:M4"/>
    <mergeCell ref="C7:D7"/>
    <mergeCell ref="E7:G7"/>
    <mergeCell ref="E8:G8"/>
    <mergeCell ref="E6:G6"/>
    <mergeCell ref="C6:D6"/>
    <mergeCell ref="C8:D8"/>
  </mergeCells>
  <conditionalFormatting sqref="G13:G51">
    <cfRule type="cellIs" priority="2" dxfId="3" operator="greaterThanOrEqual">
      <formula>5</formula>
    </cfRule>
    <cfRule type="cellIs" priority="3" dxfId="2" operator="between">
      <formula>2.1</formula>
      <formula>4</formula>
    </cfRule>
    <cfRule type="cellIs" priority="4" dxfId="1" operator="between">
      <formula>1.1</formula>
      <formula>2</formula>
    </cfRule>
    <cfRule type="cellIs" priority="6" dxfId="4" operator="lessThanOrEqual">
      <formula>1</formula>
    </cfRule>
  </conditionalFormatting>
  <conditionalFormatting sqref="G13:G26">
    <cfRule type="cellIs" priority="1" dxfId="0" operator="equal">
      <formula>0</formula>
    </cfRule>
  </conditionalFormatting>
  <hyperlinks>
    <hyperlink ref="K2:M4" r:id="rId1" display="Jignesh.Parmar, www.electricalnotes.wordpress.com jiguparmar@yahoo.com"/>
  </hyperlink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24"/>
  <sheetViews>
    <sheetView zoomScalePageLayoutView="0" workbookViewId="0" topLeftCell="A1">
      <selection activeCell="L53" sqref="L53"/>
    </sheetView>
  </sheetViews>
  <sheetFormatPr defaultColWidth="9.140625" defaultRowHeight="15"/>
  <cols>
    <col min="1" max="1" width="2.140625" style="6" customWidth="1"/>
    <col min="2" max="2" width="9.00390625" style="11" customWidth="1"/>
    <col min="3" max="3" width="10.8515625" style="11" customWidth="1"/>
    <col min="4" max="4" width="10.57421875" style="11" customWidth="1"/>
    <col min="5" max="5" width="15.7109375" style="11" customWidth="1"/>
    <col min="6" max="6" width="15.421875" style="6" customWidth="1"/>
    <col min="7" max="7" width="23.140625" style="6" customWidth="1"/>
    <col min="8" max="8" width="4.8515625" style="6" customWidth="1"/>
    <col min="9" max="9" width="2.57421875" style="6" customWidth="1"/>
    <col min="10" max="10" width="4.57421875" style="6" customWidth="1"/>
    <col min="11" max="11" width="1.57421875" style="6" customWidth="1"/>
    <col min="12" max="12" width="20.140625" style="6" customWidth="1"/>
    <col min="13" max="13" width="1.421875" style="6" customWidth="1"/>
    <col min="14" max="15" width="4.7109375" style="6" customWidth="1"/>
    <col min="16" max="16" width="6.28125" style="6" customWidth="1"/>
    <col min="17" max="17" width="4.7109375" style="6" customWidth="1"/>
    <col min="18" max="18" width="1.28515625" style="6" customWidth="1"/>
    <col min="19" max="19" width="14.57421875" style="6" customWidth="1"/>
    <col min="20" max="20" width="1.28515625" style="6" customWidth="1"/>
    <col min="21" max="21" width="4.7109375" style="6" customWidth="1"/>
    <col min="22" max="22" width="6.7109375" style="6" customWidth="1"/>
    <col min="23" max="23" width="13.140625" style="6" customWidth="1"/>
    <col min="24" max="16384" width="9.140625" style="6" customWidth="1"/>
  </cols>
  <sheetData>
    <row r="1" spans="1:37" ht="12.75">
      <c r="A1" s="75"/>
      <c r="B1" s="76"/>
      <c r="C1" s="76"/>
      <c r="D1" s="76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15" customHeight="1">
      <c r="A2" s="75"/>
      <c r="B2" s="76"/>
      <c r="C2" s="76"/>
      <c r="D2" s="76"/>
      <c r="E2" s="76"/>
      <c r="F2" s="75"/>
      <c r="G2" s="75"/>
      <c r="H2" s="75"/>
      <c r="I2" s="75"/>
      <c r="J2" s="115" t="s">
        <v>94</v>
      </c>
      <c r="K2" s="163"/>
      <c r="L2" s="164"/>
      <c r="M2" s="75"/>
      <c r="N2" s="75"/>
      <c r="O2" s="75"/>
      <c r="P2" s="75"/>
      <c r="Q2" s="75"/>
      <c r="R2" s="75"/>
      <c r="S2" s="75"/>
      <c r="T2" s="75"/>
      <c r="U2" s="171" t="s">
        <v>86</v>
      </c>
      <c r="V2" s="171"/>
      <c r="W2" s="171"/>
      <c r="X2" s="171"/>
      <c r="Y2" s="108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7" ht="15" customHeight="1">
      <c r="A3" s="75"/>
      <c r="B3" s="76"/>
      <c r="C3" s="76"/>
      <c r="D3" s="76"/>
      <c r="E3" s="76"/>
      <c r="F3" s="75"/>
      <c r="G3" s="75"/>
      <c r="H3" s="75"/>
      <c r="I3" s="75"/>
      <c r="J3" s="165"/>
      <c r="K3" s="166"/>
      <c r="L3" s="167"/>
      <c r="M3" s="79"/>
      <c r="N3" s="79"/>
      <c r="O3" s="86"/>
      <c r="P3" s="86"/>
      <c r="Q3" s="79"/>
      <c r="R3" s="79"/>
      <c r="S3" s="75"/>
      <c r="T3" s="75"/>
      <c r="U3" s="108"/>
      <c r="V3" s="153" t="s">
        <v>76</v>
      </c>
      <c r="W3" s="153"/>
      <c r="X3" s="75" t="s">
        <v>80</v>
      </c>
      <c r="Y3" s="10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7" ht="13.5" thickBot="1">
      <c r="A4" s="75"/>
      <c r="B4" s="76"/>
      <c r="C4" s="76"/>
      <c r="D4" s="76"/>
      <c r="E4" s="76"/>
      <c r="F4" s="75"/>
      <c r="G4" s="75"/>
      <c r="H4" s="75"/>
      <c r="I4" s="75"/>
      <c r="J4" s="168"/>
      <c r="K4" s="169"/>
      <c r="L4" s="170"/>
      <c r="M4" s="79"/>
      <c r="N4" s="79"/>
      <c r="O4" s="114" t="s">
        <v>91</v>
      </c>
      <c r="P4" s="110"/>
      <c r="Q4" s="79"/>
      <c r="R4" s="79"/>
      <c r="S4" s="75"/>
      <c r="T4" s="75"/>
      <c r="U4" s="75"/>
      <c r="V4" s="153" t="s">
        <v>77</v>
      </c>
      <c r="W4" s="153"/>
      <c r="X4" s="75" t="s">
        <v>81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12.75" customHeight="1">
      <c r="A5" s="75"/>
      <c r="B5" s="76"/>
      <c r="C5" s="76"/>
      <c r="D5" s="76"/>
      <c r="E5" s="76"/>
      <c r="F5" s="75"/>
      <c r="G5" s="75"/>
      <c r="H5" s="75"/>
      <c r="I5" s="75"/>
      <c r="J5" s="79"/>
      <c r="K5" s="79"/>
      <c r="L5" s="79"/>
      <c r="M5" s="80"/>
      <c r="N5" s="80"/>
      <c r="O5" s="87"/>
      <c r="P5" s="88"/>
      <c r="Q5" s="80"/>
      <c r="R5" s="79"/>
      <c r="S5" s="79"/>
      <c r="T5" s="79"/>
      <c r="U5" s="79"/>
      <c r="V5" s="161" t="s">
        <v>78</v>
      </c>
      <c r="W5" s="161"/>
      <c r="X5" s="75" t="s">
        <v>82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12.75" customHeight="1">
      <c r="A6" s="75"/>
      <c r="B6" s="76"/>
      <c r="C6" s="76"/>
      <c r="D6" s="76"/>
      <c r="E6" s="76"/>
      <c r="F6" s="75"/>
      <c r="G6" s="75"/>
      <c r="H6" s="75"/>
      <c r="I6" s="75"/>
      <c r="J6" s="79"/>
      <c r="K6" s="79"/>
      <c r="L6" s="79"/>
      <c r="M6" s="81"/>
      <c r="N6" s="79"/>
      <c r="O6" s="89" t="s">
        <v>58</v>
      </c>
      <c r="P6" s="90" t="s">
        <v>60</v>
      </c>
      <c r="Q6" s="91"/>
      <c r="R6" s="79"/>
      <c r="S6" s="79"/>
      <c r="T6" s="79"/>
      <c r="U6" s="79"/>
      <c r="V6" s="153" t="s">
        <v>84</v>
      </c>
      <c r="W6" s="153"/>
      <c r="X6" s="75" t="s">
        <v>85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ht="39" customHeight="1">
      <c r="A7" s="75"/>
      <c r="B7" s="174" t="s">
        <v>68</v>
      </c>
      <c r="C7" s="174" t="s">
        <v>17</v>
      </c>
      <c r="D7" s="174" t="s">
        <v>66</v>
      </c>
      <c r="E7" s="174" t="s">
        <v>63</v>
      </c>
      <c r="F7" s="175" t="s">
        <v>75</v>
      </c>
      <c r="G7" s="175" t="s">
        <v>65</v>
      </c>
      <c r="H7" s="75"/>
      <c r="I7" s="75"/>
      <c r="J7" s="79"/>
      <c r="K7" s="83"/>
      <c r="L7" s="83"/>
      <c r="M7" s="82"/>
      <c r="N7" s="83"/>
      <c r="O7" s="89"/>
      <c r="P7" s="90"/>
      <c r="Q7" s="92"/>
      <c r="R7" s="83"/>
      <c r="S7" s="83"/>
      <c r="T7" s="79"/>
      <c r="U7" s="79"/>
      <c r="V7" s="162" t="s">
        <v>79</v>
      </c>
      <c r="W7" s="162"/>
      <c r="X7" s="109" t="s">
        <v>83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ht="13.5" thickBot="1">
      <c r="A8" s="75"/>
      <c r="B8" s="77">
        <v>1</v>
      </c>
      <c r="C8" s="9">
        <v>40179</v>
      </c>
      <c r="D8" s="15">
        <v>1</v>
      </c>
      <c r="E8" s="106"/>
      <c r="F8" s="101">
        <f>2*3.14*D8*E8</f>
        <v>0</v>
      </c>
      <c r="G8" s="16"/>
      <c r="H8" s="75"/>
      <c r="I8" s="75"/>
      <c r="J8" s="75"/>
      <c r="K8" s="96"/>
      <c r="L8" s="75"/>
      <c r="M8" s="84"/>
      <c r="N8" s="79"/>
      <c r="O8" s="93" t="s">
        <v>59</v>
      </c>
      <c r="P8" s="94" t="s">
        <v>61</v>
      </c>
      <c r="Q8" s="95"/>
      <c r="R8" s="75"/>
      <c r="S8" s="79"/>
      <c r="T8" s="96"/>
      <c r="U8" s="75"/>
      <c r="V8" s="153"/>
      <c r="W8" s="153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ht="12.75">
      <c r="A9" s="75"/>
      <c r="B9" s="77">
        <v>2</v>
      </c>
      <c r="C9" s="9"/>
      <c r="D9" s="15">
        <v>2</v>
      </c>
      <c r="E9" s="106"/>
      <c r="F9" s="101">
        <f aca="true" t="shared" si="0" ref="F9:F14">2*3.14*D9*E9</f>
        <v>0</v>
      </c>
      <c r="G9" s="16"/>
      <c r="H9" s="75"/>
      <c r="I9" s="75"/>
      <c r="J9" s="75"/>
      <c r="K9" s="96"/>
      <c r="L9" s="75"/>
      <c r="M9" s="84"/>
      <c r="N9" s="79"/>
      <c r="O9" s="75"/>
      <c r="P9" s="75"/>
      <c r="Q9" s="95"/>
      <c r="R9" s="75"/>
      <c r="S9" s="79"/>
      <c r="T9" s="96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ht="12.75">
      <c r="A10" s="75"/>
      <c r="B10" s="77">
        <v>3</v>
      </c>
      <c r="C10" s="9"/>
      <c r="D10" s="15">
        <v>5</v>
      </c>
      <c r="E10" s="106"/>
      <c r="F10" s="101">
        <f t="shared" si="0"/>
        <v>0</v>
      </c>
      <c r="G10" s="16"/>
      <c r="H10" s="75"/>
      <c r="I10" s="75"/>
      <c r="J10" s="75"/>
      <c r="K10" s="96"/>
      <c r="L10" s="75"/>
      <c r="M10" s="84"/>
      <c r="N10" s="79"/>
      <c r="O10" s="75"/>
      <c r="P10" s="75"/>
      <c r="Q10" s="95"/>
      <c r="R10" s="75"/>
      <c r="S10" s="79"/>
      <c r="T10" s="96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ht="12.75">
      <c r="A11" s="75"/>
      <c r="B11" s="77">
        <v>4</v>
      </c>
      <c r="C11" s="9"/>
      <c r="D11" s="15">
        <v>10</v>
      </c>
      <c r="E11" s="106"/>
      <c r="F11" s="101">
        <f t="shared" si="0"/>
        <v>0</v>
      </c>
      <c r="G11" s="16"/>
      <c r="H11" s="75"/>
      <c r="I11" s="75"/>
      <c r="J11" s="75"/>
      <c r="K11" s="97"/>
      <c r="L11" s="75"/>
      <c r="M11" s="84"/>
      <c r="N11" s="79"/>
      <c r="O11" s="75"/>
      <c r="P11" s="75"/>
      <c r="Q11" s="95"/>
      <c r="R11" s="75"/>
      <c r="S11" s="79"/>
      <c r="T11" s="97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ht="12.75">
      <c r="A12" s="75"/>
      <c r="B12" s="77">
        <v>5</v>
      </c>
      <c r="C12" s="9"/>
      <c r="D12" s="15">
        <v>15</v>
      </c>
      <c r="E12" s="106"/>
      <c r="F12" s="101">
        <f t="shared" si="0"/>
        <v>0</v>
      </c>
      <c r="G12" s="16"/>
      <c r="H12" s="75"/>
      <c r="I12" s="75"/>
      <c r="J12" s="98"/>
      <c r="K12" s="154"/>
      <c r="L12" s="99"/>
      <c r="M12" s="154"/>
      <c r="N12" s="85"/>
      <c r="O12" s="80"/>
      <c r="P12" s="80"/>
      <c r="Q12" s="98"/>
      <c r="R12" s="154"/>
      <c r="S12" s="99"/>
      <c r="T12" s="154"/>
      <c r="U12" s="8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ht="12.75">
      <c r="A13" s="75"/>
      <c r="B13" s="77">
        <v>6</v>
      </c>
      <c r="C13" s="9"/>
      <c r="D13" s="15">
        <v>25</v>
      </c>
      <c r="E13" s="106"/>
      <c r="F13" s="101">
        <f t="shared" si="0"/>
        <v>0</v>
      </c>
      <c r="G13" s="16"/>
      <c r="H13" s="75"/>
      <c r="I13" s="75"/>
      <c r="J13" s="75"/>
      <c r="K13" s="155"/>
      <c r="L13" s="75"/>
      <c r="M13" s="155"/>
      <c r="N13" s="75"/>
      <c r="O13" s="75"/>
      <c r="P13" s="75"/>
      <c r="Q13" s="75"/>
      <c r="R13" s="155"/>
      <c r="S13" s="75"/>
      <c r="T13" s="155"/>
      <c r="U13" s="75"/>
      <c r="V13" s="9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ht="12.75">
      <c r="A14" s="75"/>
      <c r="B14" s="77">
        <v>7</v>
      </c>
      <c r="C14" s="9"/>
      <c r="D14" s="15">
        <v>50</v>
      </c>
      <c r="E14" s="106"/>
      <c r="F14" s="101">
        <f t="shared" si="0"/>
        <v>0</v>
      </c>
      <c r="G14" s="16"/>
      <c r="H14" s="75"/>
      <c r="I14" s="75"/>
      <c r="J14" s="75"/>
      <c r="K14" s="155"/>
      <c r="L14" s="75"/>
      <c r="M14" s="155"/>
      <c r="N14" s="75"/>
      <c r="O14" s="75"/>
      <c r="P14" s="75"/>
      <c r="Q14" s="75"/>
      <c r="R14" s="155"/>
      <c r="S14" s="75"/>
      <c r="T14" s="155"/>
      <c r="U14" s="75"/>
      <c r="V14" s="95" t="s">
        <v>67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12.75">
      <c r="A15" s="75"/>
      <c r="B15" s="78"/>
      <c r="C15" s="78"/>
      <c r="D15" s="78"/>
      <c r="E15" s="78"/>
      <c r="F15" s="102"/>
      <c r="G15" s="79"/>
      <c r="H15" s="79"/>
      <c r="I15" s="75"/>
      <c r="J15" s="75"/>
      <c r="K15" s="155"/>
      <c r="L15" s="75"/>
      <c r="M15" s="155"/>
      <c r="N15" s="75"/>
      <c r="O15" s="75"/>
      <c r="P15" s="75"/>
      <c r="Q15" s="75"/>
      <c r="R15" s="155"/>
      <c r="S15" s="75"/>
      <c r="T15" s="155"/>
      <c r="U15" s="75"/>
      <c r="V15" s="9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ht="38.25">
      <c r="A16" s="75"/>
      <c r="B16" s="174" t="s">
        <v>69</v>
      </c>
      <c r="C16" s="174" t="s">
        <v>17</v>
      </c>
      <c r="D16" s="174" t="s">
        <v>66</v>
      </c>
      <c r="E16" s="174" t="s">
        <v>63</v>
      </c>
      <c r="F16" s="175" t="s">
        <v>64</v>
      </c>
      <c r="G16" s="175" t="s">
        <v>65</v>
      </c>
      <c r="H16" s="79"/>
      <c r="I16" s="75"/>
      <c r="J16" s="75"/>
      <c r="K16" s="156"/>
      <c r="L16" s="75"/>
      <c r="M16" s="156"/>
      <c r="N16" s="75"/>
      <c r="O16" s="75"/>
      <c r="P16" s="75"/>
      <c r="Q16" s="75"/>
      <c r="R16" s="156"/>
      <c r="S16" s="75"/>
      <c r="T16" s="156"/>
      <c r="U16" s="75"/>
      <c r="V16" s="9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12.75">
      <c r="A17" s="75"/>
      <c r="B17" s="77">
        <v>1</v>
      </c>
      <c r="C17" s="9"/>
      <c r="D17" s="15">
        <v>1</v>
      </c>
      <c r="E17" s="106"/>
      <c r="F17" s="101">
        <f>2*3.14*D17*E17</f>
        <v>0</v>
      </c>
      <c r="G17" s="16"/>
      <c r="H17" s="79"/>
      <c r="I17" s="75"/>
      <c r="J17" s="75"/>
      <c r="K17" s="75"/>
      <c r="L17" s="80"/>
      <c r="M17" s="75"/>
      <c r="N17" s="80"/>
      <c r="O17" s="80"/>
      <c r="P17" s="80"/>
      <c r="Q17" s="80"/>
      <c r="R17" s="75"/>
      <c r="S17" s="80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ht="12.75">
      <c r="A18" s="75"/>
      <c r="B18" s="77">
        <v>2</v>
      </c>
      <c r="C18" s="9"/>
      <c r="D18" s="15">
        <v>2</v>
      </c>
      <c r="E18" s="106"/>
      <c r="F18" s="101">
        <f aca="true" t="shared" si="1" ref="F18:F23">2*3.14*D18*E18</f>
        <v>0</v>
      </c>
      <c r="G18" s="16"/>
      <c r="H18" s="79"/>
      <c r="I18" s="75"/>
      <c r="J18" s="75"/>
      <c r="K18" s="75"/>
      <c r="L18" s="76" t="s">
        <v>62</v>
      </c>
      <c r="M18" s="75"/>
      <c r="N18" s="75"/>
      <c r="O18" s="158" t="s">
        <v>62</v>
      </c>
      <c r="P18" s="158"/>
      <c r="Q18" s="75"/>
      <c r="R18" s="75"/>
      <c r="S18" s="76" t="s">
        <v>62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ht="12.75">
      <c r="A19" s="75"/>
      <c r="B19" s="77">
        <v>3</v>
      </c>
      <c r="C19" s="9"/>
      <c r="D19" s="15">
        <v>5</v>
      </c>
      <c r="E19" s="106"/>
      <c r="F19" s="101">
        <f t="shared" si="1"/>
        <v>0</v>
      </c>
      <c r="G19" s="16"/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ht="12.75">
      <c r="A20" s="75"/>
      <c r="B20" s="77">
        <v>4</v>
      </c>
      <c r="C20" s="9"/>
      <c r="D20" s="15">
        <v>10</v>
      </c>
      <c r="E20" s="106"/>
      <c r="F20" s="101">
        <f t="shared" si="1"/>
        <v>0</v>
      </c>
      <c r="G20" s="16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ht="12.75">
      <c r="A21" s="75"/>
      <c r="B21" s="77">
        <v>5</v>
      </c>
      <c r="C21" s="9"/>
      <c r="D21" s="15">
        <v>15</v>
      </c>
      <c r="E21" s="106"/>
      <c r="F21" s="101">
        <f t="shared" si="1"/>
        <v>0</v>
      </c>
      <c r="G21" s="16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ht="12.75">
      <c r="A22" s="75"/>
      <c r="B22" s="77">
        <v>6</v>
      </c>
      <c r="C22" s="9"/>
      <c r="D22" s="15">
        <v>25</v>
      </c>
      <c r="E22" s="106"/>
      <c r="F22" s="101">
        <f t="shared" si="1"/>
        <v>0</v>
      </c>
      <c r="G22" s="16"/>
      <c r="H22" s="75"/>
      <c r="I22" s="75"/>
      <c r="J22" s="75"/>
      <c r="K22" s="75"/>
      <c r="L22" s="152" t="s">
        <v>74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ht="12.75">
      <c r="A23" s="75"/>
      <c r="B23" s="77">
        <v>7</v>
      </c>
      <c r="C23" s="9"/>
      <c r="D23" s="15">
        <v>50</v>
      </c>
      <c r="E23" s="106"/>
      <c r="F23" s="101">
        <f t="shared" si="1"/>
        <v>0</v>
      </c>
      <c r="G23" s="16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ht="12.75">
      <c r="A24" s="75"/>
      <c r="B24" s="76"/>
      <c r="C24" s="76"/>
      <c r="D24" s="76"/>
      <c r="E24" s="76"/>
      <c r="F24" s="75"/>
      <c r="G24" s="75"/>
      <c r="H24" s="75"/>
      <c r="I24" s="75"/>
      <c r="J24" s="75"/>
      <c r="K24" s="75"/>
      <c r="L24" s="81"/>
      <c r="M24" s="100"/>
      <c r="N24" s="100"/>
      <c r="O24" s="100"/>
      <c r="P24" s="160">
        <v>1</v>
      </c>
      <c r="Q24" s="160"/>
      <c r="R24" s="160"/>
      <c r="S24" s="100"/>
      <c r="T24" s="100"/>
      <c r="U24" s="100"/>
      <c r="V24" s="91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ht="38.25">
      <c r="A25" s="75"/>
      <c r="B25" s="174" t="s">
        <v>70</v>
      </c>
      <c r="C25" s="174" t="s">
        <v>17</v>
      </c>
      <c r="D25" s="174" t="s">
        <v>66</v>
      </c>
      <c r="E25" s="174" t="s">
        <v>63</v>
      </c>
      <c r="F25" s="175" t="s">
        <v>64</v>
      </c>
      <c r="G25" s="175" t="s">
        <v>65</v>
      </c>
      <c r="H25" s="75"/>
      <c r="I25" s="75"/>
      <c r="J25" s="75"/>
      <c r="K25" s="75"/>
      <c r="L25" s="84"/>
      <c r="M25" s="79"/>
      <c r="N25" s="79"/>
      <c r="O25" s="79"/>
      <c r="P25" s="79"/>
      <c r="Q25" s="79"/>
      <c r="R25" s="79"/>
      <c r="S25" s="79"/>
      <c r="T25" s="79"/>
      <c r="U25" s="79"/>
      <c r="V25" s="9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ht="12.75">
      <c r="A26" s="75"/>
      <c r="B26" s="77">
        <v>1</v>
      </c>
      <c r="C26" s="9"/>
      <c r="D26" s="15">
        <v>1</v>
      </c>
      <c r="E26" s="106"/>
      <c r="F26" s="101">
        <f>2*3.14*D26*E26</f>
        <v>0</v>
      </c>
      <c r="G26" s="16"/>
      <c r="H26" s="75"/>
      <c r="I26" s="75"/>
      <c r="J26" s="75"/>
      <c r="K26" s="75"/>
      <c r="L26" s="77">
        <v>4</v>
      </c>
      <c r="M26" s="79"/>
      <c r="N26" s="79"/>
      <c r="O26" s="160">
        <v>5</v>
      </c>
      <c r="P26" s="160"/>
      <c r="Q26" s="79"/>
      <c r="R26" s="79"/>
      <c r="S26" s="77">
        <v>6</v>
      </c>
      <c r="T26" s="79"/>
      <c r="U26" s="79"/>
      <c r="V26" s="77">
        <v>2</v>
      </c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ht="12.75">
      <c r="A27" s="75"/>
      <c r="B27" s="77">
        <v>2</v>
      </c>
      <c r="C27" s="9"/>
      <c r="D27" s="15">
        <v>2</v>
      </c>
      <c r="E27" s="106"/>
      <c r="F27" s="101">
        <f aca="true" t="shared" si="2" ref="F27:F32">2*3.14*D27*E27</f>
        <v>0</v>
      </c>
      <c r="G27" s="16"/>
      <c r="H27" s="75"/>
      <c r="I27" s="75"/>
      <c r="J27" s="75"/>
      <c r="K27" s="75"/>
      <c r="L27" s="84"/>
      <c r="M27" s="79"/>
      <c r="N27" s="79"/>
      <c r="O27" s="79"/>
      <c r="P27" s="79"/>
      <c r="Q27" s="79"/>
      <c r="R27" s="79"/>
      <c r="S27" s="79"/>
      <c r="T27" s="79"/>
      <c r="U27" s="79"/>
      <c r="V27" s="9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ht="12.75">
      <c r="A28" s="75"/>
      <c r="B28" s="77">
        <v>3</v>
      </c>
      <c r="C28" s="9"/>
      <c r="D28" s="15">
        <v>5</v>
      </c>
      <c r="E28" s="106"/>
      <c r="F28" s="101">
        <f t="shared" si="2"/>
        <v>0</v>
      </c>
      <c r="G28" s="16"/>
      <c r="H28" s="75"/>
      <c r="I28" s="75"/>
      <c r="J28" s="75"/>
      <c r="K28" s="75"/>
      <c r="L28" s="84"/>
      <c r="M28" s="79"/>
      <c r="N28" s="79"/>
      <c r="O28" s="79"/>
      <c r="P28" s="79"/>
      <c r="Q28" s="79"/>
      <c r="R28" s="79"/>
      <c r="S28" s="79"/>
      <c r="T28" s="79"/>
      <c r="U28" s="79"/>
      <c r="V28" s="9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ht="12.75">
      <c r="A29" s="75"/>
      <c r="B29" s="77">
        <v>4</v>
      </c>
      <c r="C29" s="9"/>
      <c r="D29" s="15">
        <v>10</v>
      </c>
      <c r="E29" s="106"/>
      <c r="F29" s="101">
        <f t="shared" si="2"/>
        <v>0</v>
      </c>
      <c r="G29" s="16"/>
      <c r="H29" s="75"/>
      <c r="I29" s="75"/>
      <c r="J29" s="75"/>
      <c r="K29" s="75"/>
      <c r="L29" s="84"/>
      <c r="M29" s="79"/>
      <c r="N29" s="79"/>
      <c r="O29" s="79"/>
      <c r="P29" s="79"/>
      <c r="Q29" s="79"/>
      <c r="R29" s="79"/>
      <c r="S29" s="79"/>
      <c r="T29" s="79"/>
      <c r="U29" s="79"/>
      <c r="V29" s="9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ht="12.75">
      <c r="A30" s="75"/>
      <c r="B30" s="77">
        <v>5</v>
      </c>
      <c r="C30" s="9"/>
      <c r="D30" s="15">
        <v>15</v>
      </c>
      <c r="E30" s="106"/>
      <c r="F30" s="101">
        <f t="shared" si="2"/>
        <v>0</v>
      </c>
      <c r="G30" s="16"/>
      <c r="H30" s="75"/>
      <c r="I30" s="75"/>
      <c r="J30" s="75"/>
      <c r="K30" s="75"/>
      <c r="L30" s="84"/>
      <c r="M30" s="79"/>
      <c r="N30" s="79"/>
      <c r="O30" s="79"/>
      <c r="P30" s="79"/>
      <c r="Q30" s="79"/>
      <c r="R30" s="79"/>
      <c r="S30" s="79"/>
      <c r="T30" s="79"/>
      <c r="U30" s="79"/>
      <c r="V30" s="9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ht="12.75">
      <c r="A31" s="75"/>
      <c r="B31" s="77">
        <v>6</v>
      </c>
      <c r="C31" s="9"/>
      <c r="D31" s="15">
        <v>25</v>
      </c>
      <c r="E31" s="106"/>
      <c r="F31" s="101">
        <f t="shared" si="2"/>
        <v>0</v>
      </c>
      <c r="G31" s="16"/>
      <c r="H31" s="75"/>
      <c r="I31" s="75"/>
      <c r="J31" s="75"/>
      <c r="K31" s="75"/>
      <c r="L31" s="85"/>
      <c r="M31" s="80"/>
      <c r="N31" s="80"/>
      <c r="O31" s="80"/>
      <c r="P31" s="160">
        <v>3</v>
      </c>
      <c r="Q31" s="160"/>
      <c r="R31" s="80"/>
      <c r="S31" s="80"/>
      <c r="T31" s="80"/>
      <c r="U31" s="80"/>
      <c r="V31" s="98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ht="12.75">
      <c r="A32" s="75"/>
      <c r="B32" s="77">
        <v>7</v>
      </c>
      <c r="C32" s="9"/>
      <c r="D32" s="15">
        <v>50</v>
      </c>
      <c r="E32" s="106"/>
      <c r="F32" s="101">
        <f t="shared" si="2"/>
        <v>0</v>
      </c>
      <c r="G32" s="16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ht="12.75">
      <c r="A33" s="75"/>
      <c r="B33" s="76"/>
      <c r="C33" s="76"/>
      <c r="D33" s="76"/>
      <c r="E33" s="76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ht="38.25">
      <c r="A34" s="75"/>
      <c r="B34" s="174" t="s">
        <v>71</v>
      </c>
      <c r="C34" s="174" t="s">
        <v>17</v>
      </c>
      <c r="D34" s="174" t="s">
        <v>66</v>
      </c>
      <c r="E34" s="174" t="s">
        <v>63</v>
      </c>
      <c r="F34" s="175" t="s">
        <v>64</v>
      </c>
      <c r="G34" s="175" t="s">
        <v>65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12.75">
      <c r="A35" s="75"/>
      <c r="B35" s="77">
        <v>1</v>
      </c>
      <c r="C35" s="9"/>
      <c r="D35" s="15">
        <v>1</v>
      </c>
      <c r="E35" s="106"/>
      <c r="F35" s="101">
        <f>2*3.14*D35*E35</f>
        <v>0</v>
      </c>
      <c r="G35" s="1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ht="13.5" thickBot="1">
      <c r="A36" s="75"/>
      <c r="B36" s="77">
        <v>2</v>
      </c>
      <c r="C36" s="9"/>
      <c r="D36" s="15">
        <v>2</v>
      </c>
      <c r="E36" s="106"/>
      <c r="F36" s="101">
        <f aca="true" t="shared" si="3" ref="F36:F41">2*3.14*D36*E36</f>
        <v>0</v>
      </c>
      <c r="G36" s="16"/>
      <c r="H36" s="75"/>
      <c r="I36" s="75"/>
      <c r="J36" s="75"/>
      <c r="K36" s="75"/>
      <c r="L36" s="75"/>
      <c r="M36" s="75"/>
      <c r="N36" s="75"/>
      <c r="O36" s="110" t="s">
        <v>92</v>
      </c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ht="12.75">
      <c r="A37" s="75"/>
      <c r="B37" s="77">
        <v>3</v>
      </c>
      <c r="C37" s="9"/>
      <c r="D37" s="15">
        <v>5</v>
      </c>
      <c r="E37" s="106"/>
      <c r="F37" s="101">
        <f t="shared" si="3"/>
        <v>0</v>
      </c>
      <c r="G37" s="16"/>
      <c r="H37" s="75"/>
      <c r="I37" s="75"/>
      <c r="J37" s="75"/>
      <c r="K37" s="75"/>
      <c r="L37" s="75"/>
      <c r="M37" s="75"/>
      <c r="N37" s="75"/>
      <c r="O37" s="87"/>
      <c r="P37" s="88" t="s">
        <v>89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ht="12.75">
      <c r="A38" s="75"/>
      <c r="B38" s="77">
        <v>4</v>
      </c>
      <c r="C38" s="9"/>
      <c r="D38" s="15">
        <v>10</v>
      </c>
      <c r="E38" s="106"/>
      <c r="F38" s="101">
        <f t="shared" si="3"/>
        <v>0</v>
      </c>
      <c r="G38" s="16"/>
      <c r="H38" s="75"/>
      <c r="I38" s="75"/>
      <c r="J38" s="75"/>
      <c r="K38" s="75"/>
      <c r="L38" s="75"/>
      <c r="M38" s="75"/>
      <c r="N38" s="75"/>
      <c r="O38" s="89"/>
      <c r="P38" s="90"/>
      <c r="Q38" s="113"/>
      <c r="R38" s="100"/>
      <c r="S38" s="91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ht="12.75">
      <c r="A39" s="75"/>
      <c r="B39" s="77">
        <v>5</v>
      </c>
      <c r="C39" s="9"/>
      <c r="D39" s="15">
        <v>15</v>
      </c>
      <c r="E39" s="106"/>
      <c r="F39" s="101">
        <f t="shared" si="3"/>
        <v>0</v>
      </c>
      <c r="G39" s="16"/>
      <c r="H39" s="75"/>
      <c r="I39" s="75"/>
      <c r="J39" s="75"/>
      <c r="K39" s="75"/>
      <c r="L39" s="75"/>
      <c r="M39" s="75"/>
      <c r="N39" s="75"/>
      <c r="O39" s="89" t="s">
        <v>87</v>
      </c>
      <c r="P39" s="90" t="s">
        <v>88</v>
      </c>
      <c r="Q39" s="75"/>
      <c r="R39" s="75"/>
      <c r="S39" s="9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ht="13.5" thickBot="1">
      <c r="A40" s="75"/>
      <c r="B40" s="77">
        <v>6</v>
      </c>
      <c r="C40" s="9"/>
      <c r="D40" s="15">
        <v>25</v>
      </c>
      <c r="E40" s="106"/>
      <c r="F40" s="101">
        <f t="shared" si="3"/>
        <v>0</v>
      </c>
      <c r="G40" s="16"/>
      <c r="H40" s="75"/>
      <c r="I40" s="75"/>
      <c r="J40" s="75"/>
      <c r="K40" s="75"/>
      <c r="L40" s="75"/>
      <c r="M40" s="75"/>
      <c r="N40" s="112"/>
      <c r="O40" s="93"/>
      <c r="P40" s="94"/>
      <c r="Q40" s="91"/>
      <c r="R40" s="75"/>
      <c r="S40" s="9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ht="12.75">
      <c r="A41" s="75"/>
      <c r="B41" s="77">
        <v>7</v>
      </c>
      <c r="C41" s="9"/>
      <c r="D41" s="15">
        <v>50</v>
      </c>
      <c r="E41" s="106"/>
      <c r="F41" s="101">
        <f t="shared" si="3"/>
        <v>0</v>
      </c>
      <c r="G41" s="16"/>
      <c r="H41" s="75"/>
      <c r="I41" s="75"/>
      <c r="J41" s="75"/>
      <c r="K41" s="75"/>
      <c r="L41" s="75"/>
      <c r="M41" s="75"/>
      <c r="N41" s="84"/>
      <c r="O41" s="75"/>
      <c r="P41" s="75"/>
      <c r="Q41" s="95"/>
      <c r="R41" s="75"/>
      <c r="S41" s="9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ht="12.75">
      <c r="A42" s="75"/>
      <c r="B42" s="76"/>
      <c r="C42" s="76"/>
      <c r="D42" s="76"/>
      <c r="E42" s="76"/>
      <c r="F42" s="75"/>
      <c r="G42" s="75"/>
      <c r="H42" s="75"/>
      <c r="I42" s="75"/>
      <c r="J42" s="75"/>
      <c r="K42" s="75"/>
      <c r="L42" s="75"/>
      <c r="M42" s="75"/>
      <c r="N42" s="84"/>
      <c r="O42" s="75"/>
      <c r="P42" s="75"/>
      <c r="Q42" s="95"/>
      <c r="R42" s="75"/>
      <c r="S42" s="9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ht="38.25">
      <c r="A43" s="75"/>
      <c r="B43" s="174" t="s">
        <v>72</v>
      </c>
      <c r="C43" s="174" t="s">
        <v>17</v>
      </c>
      <c r="D43" s="174" t="s">
        <v>66</v>
      </c>
      <c r="E43" s="174" t="s">
        <v>63</v>
      </c>
      <c r="F43" s="175" t="s">
        <v>64</v>
      </c>
      <c r="G43" s="175" t="s">
        <v>65</v>
      </c>
      <c r="H43" s="75"/>
      <c r="I43" s="75"/>
      <c r="J43" s="75"/>
      <c r="K43" s="75"/>
      <c r="L43" s="75"/>
      <c r="M43" s="75"/>
      <c r="N43" s="84"/>
      <c r="O43" s="75"/>
      <c r="P43" s="75"/>
      <c r="Q43" s="95"/>
      <c r="R43" s="75"/>
      <c r="S43" s="9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ht="12.75">
      <c r="A44" s="75"/>
      <c r="B44" s="77">
        <v>1</v>
      </c>
      <c r="C44" s="9"/>
      <c r="D44" s="15">
        <v>1</v>
      </c>
      <c r="E44" s="106"/>
      <c r="F44" s="101">
        <f>2*3.14*D44*E44</f>
        <v>0</v>
      </c>
      <c r="G44" s="16"/>
      <c r="H44" s="75"/>
      <c r="I44" s="75"/>
      <c r="J44" s="75"/>
      <c r="K44" s="75"/>
      <c r="L44" s="98"/>
      <c r="M44" s="154"/>
      <c r="N44" s="85"/>
      <c r="O44" s="111"/>
      <c r="P44" s="80"/>
      <c r="Q44" s="80"/>
      <c r="R44" s="154"/>
      <c r="S44" s="98"/>
      <c r="T44" s="154"/>
      <c r="U44" s="85"/>
      <c r="V44" s="79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ht="12.75">
      <c r="A45" s="75"/>
      <c r="B45" s="77">
        <v>2</v>
      </c>
      <c r="C45" s="9"/>
      <c r="D45" s="15">
        <v>2</v>
      </c>
      <c r="E45" s="106"/>
      <c r="F45" s="101">
        <f aca="true" t="shared" si="4" ref="F45:F50">2*3.14*D45*E45</f>
        <v>0</v>
      </c>
      <c r="G45" s="16"/>
      <c r="H45" s="75"/>
      <c r="I45" s="75"/>
      <c r="J45" s="75"/>
      <c r="K45" s="75"/>
      <c r="L45" s="75"/>
      <c r="M45" s="155"/>
      <c r="N45" s="75"/>
      <c r="O45" s="86"/>
      <c r="P45" s="75"/>
      <c r="Q45" s="75"/>
      <c r="R45" s="155"/>
      <c r="S45" s="75"/>
      <c r="T45" s="15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ht="12.75">
      <c r="A46" s="75"/>
      <c r="B46" s="77">
        <v>3</v>
      </c>
      <c r="C46" s="9"/>
      <c r="D46" s="15">
        <v>5</v>
      </c>
      <c r="E46" s="106"/>
      <c r="F46" s="101">
        <f t="shared" si="4"/>
        <v>0</v>
      </c>
      <c r="G46" s="16"/>
      <c r="H46" s="75"/>
      <c r="I46" s="75"/>
      <c r="J46" s="75"/>
      <c r="K46" s="75"/>
      <c r="L46" s="75"/>
      <c r="M46" s="155"/>
      <c r="N46" s="75"/>
      <c r="O46" s="86"/>
      <c r="P46" s="75"/>
      <c r="Q46" s="75"/>
      <c r="R46" s="155"/>
      <c r="S46" s="75"/>
      <c r="T46" s="15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ht="12.75">
      <c r="A47" s="75"/>
      <c r="B47" s="77">
        <v>4</v>
      </c>
      <c r="C47" s="9"/>
      <c r="D47" s="15">
        <v>10</v>
      </c>
      <c r="E47" s="106"/>
      <c r="F47" s="101">
        <f t="shared" si="4"/>
        <v>0</v>
      </c>
      <c r="G47" s="16"/>
      <c r="H47" s="75"/>
      <c r="I47" s="75"/>
      <c r="J47" s="75"/>
      <c r="K47" s="75"/>
      <c r="L47" s="75"/>
      <c r="M47" s="155"/>
      <c r="N47" s="157" t="s">
        <v>90</v>
      </c>
      <c r="O47" s="158"/>
      <c r="P47" s="158"/>
      <c r="Q47" s="159"/>
      <c r="R47" s="155"/>
      <c r="S47" s="107" t="s">
        <v>90</v>
      </c>
      <c r="T47" s="15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ht="12.75">
      <c r="A48" s="75"/>
      <c r="B48" s="77">
        <v>5</v>
      </c>
      <c r="C48" s="9"/>
      <c r="D48" s="15">
        <v>15</v>
      </c>
      <c r="E48" s="106"/>
      <c r="F48" s="101">
        <f t="shared" si="4"/>
        <v>0</v>
      </c>
      <c r="G48" s="16"/>
      <c r="H48" s="75"/>
      <c r="I48" s="75"/>
      <c r="J48" s="75"/>
      <c r="K48" s="75"/>
      <c r="L48" s="75"/>
      <c r="M48" s="156"/>
      <c r="N48" s="75"/>
      <c r="O48" s="86"/>
      <c r="P48" s="75"/>
      <c r="Q48" s="75"/>
      <c r="R48" s="156"/>
      <c r="S48" s="75"/>
      <c r="T48" s="156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ht="12.75">
      <c r="A49" s="75"/>
      <c r="B49" s="77">
        <v>6</v>
      </c>
      <c r="C49" s="9"/>
      <c r="D49" s="15">
        <v>25</v>
      </c>
      <c r="E49" s="106"/>
      <c r="F49" s="101">
        <f t="shared" si="4"/>
        <v>0</v>
      </c>
      <c r="G49" s="16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ht="12.75">
      <c r="A50" s="75"/>
      <c r="B50" s="77">
        <v>7</v>
      </c>
      <c r="C50" s="9"/>
      <c r="D50" s="15">
        <v>50</v>
      </c>
      <c r="E50" s="106"/>
      <c r="F50" s="101">
        <f t="shared" si="4"/>
        <v>0</v>
      </c>
      <c r="G50" s="16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ht="12.75">
      <c r="A51" s="75"/>
      <c r="B51" s="76"/>
      <c r="C51" s="76"/>
      <c r="D51" s="76"/>
      <c r="E51" s="76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ht="38.25">
      <c r="A52" s="75"/>
      <c r="B52" s="174" t="s">
        <v>73</v>
      </c>
      <c r="C52" s="174" t="s">
        <v>17</v>
      </c>
      <c r="D52" s="174" t="s">
        <v>66</v>
      </c>
      <c r="E52" s="174" t="s">
        <v>63</v>
      </c>
      <c r="F52" s="175" t="s">
        <v>64</v>
      </c>
      <c r="G52" s="175" t="s">
        <v>65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ht="12.75">
      <c r="A53" s="75"/>
      <c r="B53" s="77">
        <v>1</v>
      </c>
      <c r="C53" s="9"/>
      <c r="D53" s="15">
        <v>1</v>
      </c>
      <c r="E53" s="106"/>
      <c r="F53" s="101">
        <f>2*3.14*D53*E53</f>
        <v>0</v>
      </c>
      <c r="G53" s="16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ht="12.75">
      <c r="A54" s="75"/>
      <c r="B54" s="77">
        <v>2</v>
      </c>
      <c r="C54" s="9"/>
      <c r="D54" s="15">
        <v>2</v>
      </c>
      <c r="E54" s="106"/>
      <c r="F54" s="101">
        <f aca="true" t="shared" si="5" ref="F54:F59">2*3.14*D54*E54</f>
        <v>0</v>
      </c>
      <c r="G54" s="16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ht="12.75">
      <c r="A55" s="75"/>
      <c r="B55" s="77">
        <v>3</v>
      </c>
      <c r="C55" s="9"/>
      <c r="D55" s="15">
        <v>5</v>
      </c>
      <c r="E55" s="106"/>
      <c r="F55" s="101">
        <f t="shared" si="5"/>
        <v>0</v>
      </c>
      <c r="G55" s="16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ht="12.75">
      <c r="A56" s="75"/>
      <c r="B56" s="77">
        <v>4</v>
      </c>
      <c r="C56" s="9"/>
      <c r="D56" s="15">
        <v>10</v>
      </c>
      <c r="E56" s="106"/>
      <c r="F56" s="101">
        <f t="shared" si="5"/>
        <v>0</v>
      </c>
      <c r="G56" s="16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ht="12.75">
      <c r="A57" s="75"/>
      <c r="B57" s="77">
        <v>5</v>
      </c>
      <c r="C57" s="9"/>
      <c r="D57" s="15">
        <v>15</v>
      </c>
      <c r="E57" s="106"/>
      <c r="F57" s="101">
        <f t="shared" si="5"/>
        <v>0</v>
      </c>
      <c r="G57" s="16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</row>
    <row r="58" spans="1:37" ht="12.75">
      <c r="A58" s="75"/>
      <c r="B58" s="77">
        <v>6</v>
      </c>
      <c r="C58" s="9"/>
      <c r="D58" s="15">
        <v>25</v>
      </c>
      <c r="E58" s="106"/>
      <c r="F58" s="101">
        <f t="shared" si="5"/>
        <v>0</v>
      </c>
      <c r="G58" s="16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</row>
    <row r="59" spans="1:37" ht="12.75">
      <c r="A59" s="75"/>
      <c r="B59" s="77">
        <v>7</v>
      </c>
      <c r="C59" s="9"/>
      <c r="D59" s="15">
        <v>50</v>
      </c>
      <c r="E59" s="106"/>
      <c r="F59" s="101">
        <f t="shared" si="5"/>
        <v>0</v>
      </c>
      <c r="G59" s="16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</row>
    <row r="60" spans="1:37" ht="12.75">
      <c r="A60" s="75"/>
      <c r="B60" s="76"/>
      <c r="C60" s="76"/>
      <c r="D60" s="76"/>
      <c r="E60" s="76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</row>
    <row r="61" spans="1:37" ht="12.75">
      <c r="A61" s="75"/>
      <c r="B61" s="76"/>
      <c r="C61" s="76"/>
      <c r="D61" s="76"/>
      <c r="E61" s="76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12.75">
      <c r="A62" s="75"/>
      <c r="B62" s="76"/>
      <c r="C62" s="76"/>
      <c r="D62" s="76"/>
      <c r="E62" s="76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7" ht="12.75">
      <c r="A63" s="75"/>
      <c r="B63" s="76"/>
      <c r="C63" s="76"/>
      <c r="D63" s="76"/>
      <c r="E63" s="76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1:37" ht="12.75">
      <c r="A64" s="75"/>
      <c r="B64" s="76"/>
      <c r="C64" s="76"/>
      <c r="D64" s="76"/>
      <c r="E64" s="76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37" ht="12.75">
      <c r="A65" s="75"/>
      <c r="B65" s="76"/>
      <c r="C65" s="76"/>
      <c r="D65" s="76"/>
      <c r="E65" s="76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:37" ht="12.75">
      <c r="A66" s="75"/>
      <c r="B66" s="76"/>
      <c r="C66" s="76"/>
      <c r="D66" s="76"/>
      <c r="E66" s="76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</row>
    <row r="67" spans="1:37" ht="12.75">
      <c r="A67" s="75"/>
      <c r="B67" s="76"/>
      <c r="C67" s="76"/>
      <c r="D67" s="76"/>
      <c r="E67" s="76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</row>
    <row r="68" spans="1:37" ht="12.75">
      <c r="A68" s="75"/>
      <c r="B68" s="76"/>
      <c r="C68" s="76"/>
      <c r="D68" s="76"/>
      <c r="E68" s="76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</row>
    <row r="69" spans="1:37" ht="12.75">
      <c r="A69" s="75"/>
      <c r="B69" s="76"/>
      <c r="C69" s="76"/>
      <c r="D69" s="76"/>
      <c r="E69" s="76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</row>
    <row r="70" spans="1:37" ht="12.75">
      <c r="A70" s="75"/>
      <c r="B70" s="76"/>
      <c r="C70" s="76"/>
      <c r="D70" s="76"/>
      <c r="E70" s="76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</row>
    <row r="71" spans="1:37" ht="12.75">
      <c r="A71" s="75"/>
      <c r="B71" s="76"/>
      <c r="C71" s="76"/>
      <c r="D71" s="76"/>
      <c r="E71" s="76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</row>
    <row r="72" spans="1:37" ht="12.75">
      <c r="A72" s="75"/>
      <c r="B72" s="76"/>
      <c r="C72" s="76"/>
      <c r="D72" s="76"/>
      <c r="E72" s="76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</row>
    <row r="73" spans="1:37" ht="12.75">
      <c r="A73" s="75"/>
      <c r="B73" s="76"/>
      <c r="C73" s="76"/>
      <c r="D73" s="76"/>
      <c r="E73" s="76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</row>
    <row r="74" spans="1:37" ht="12.75">
      <c r="A74" s="75"/>
      <c r="B74" s="76"/>
      <c r="C74" s="76"/>
      <c r="D74" s="76"/>
      <c r="E74" s="76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</row>
    <row r="75" spans="1:37" ht="12.75">
      <c r="A75" s="75"/>
      <c r="B75" s="76"/>
      <c r="C75" s="76"/>
      <c r="D75" s="76"/>
      <c r="E75" s="76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</row>
    <row r="76" spans="1:37" ht="12.75">
      <c r="A76" s="75"/>
      <c r="B76" s="76"/>
      <c r="C76" s="76"/>
      <c r="D76" s="76"/>
      <c r="E76" s="7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</row>
    <row r="77" spans="1:37" ht="12.75">
      <c r="A77" s="75"/>
      <c r="B77" s="76"/>
      <c r="C77" s="76"/>
      <c r="D77" s="76"/>
      <c r="E77" s="76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</row>
    <row r="78" spans="1:37" ht="12.75">
      <c r="A78" s="75"/>
      <c r="B78" s="76"/>
      <c r="C78" s="76"/>
      <c r="D78" s="76"/>
      <c r="E78" s="76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</row>
    <row r="79" spans="1:37" ht="12.75">
      <c r="A79" s="75"/>
      <c r="B79" s="76"/>
      <c r="C79" s="76"/>
      <c r="D79" s="76"/>
      <c r="E79" s="76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</row>
    <row r="80" spans="1:37" ht="12.75">
      <c r="A80" s="75"/>
      <c r="B80" s="76"/>
      <c r="C80" s="76"/>
      <c r="D80" s="76"/>
      <c r="E80" s="76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</row>
    <row r="81" spans="1:37" ht="12.75">
      <c r="A81" s="75"/>
      <c r="B81" s="76"/>
      <c r="C81" s="76"/>
      <c r="D81" s="76"/>
      <c r="E81" s="76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</row>
    <row r="82" spans="1:37" ht="12.75">
      <c r="A82" s="75"/>
      <c r="B82" s="76"/>
      <c r="C82" s="76"/>
      <c r="D82" s="76"/>
      <c r="E82" s="76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</row>
    <row r="83" spans="1:37" ht="12.75">
      <c r="A83" s="75"/>
      <c r="B83" s="76"/>
      <c r="C83" s="76"/>
      <c r="D83" s="76"/>
      <c r="E83" s="76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</row>
    <row r="84" spans="1:37" ht="12.75">
      <c r="A84" s="75"/>
      <c r="B84" s="76"/>
      <c r="C84" s="76"/>
      <c r="D84" s="76"/>
      <c r="E84" s="7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</row>
    <row r="85" spans="1:37" ht="12.75">
      <c r="A85" s="75"/>
      <c r="B85" s="76"/>
      <c r="C85" s="76"/>
      <c r="D85" s="76"/>
      <c r="E85" s="76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</row>
    <row r="86" spans="1:37" ht="12.75">
      <c r="A86" s="75"/>
      <c r="B86" s="76"/>
      <c r="C86" s="76"/>
      <c r="D86" s="76"/>
      <c r="E86" s="76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</row>
    <row r="87" spans="1:37" ht="12.75">
      <c r="A87" s="75"/>
      <c r="B87" s="76"/>
      <c r="C87" s="76"/>
      <c r="D87" s="76"/>
      <c r="E87" s="76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</row>
    <row r="88" spans="1:37" ht="12.75">
      <c r="A88" s="75"/>
      <c r="B88" s="76"/>
      <c r="C88" s="76"/>
      <c r="D88" s="76"/>
      <c r="E88" s="76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</row>
    <row r="89" spans="1:37" ht="12.75">
      <c r="A89" s="75"/>
      <c r="B89" s="76"/>
      <c r="C89" s="76"/>
      <c r="D89" s="76"/>
      <c r="E89" s="76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</row>
    <row r="90" spans="1:37" ht="12.75">
      <c r="A90" s="75"/>
      <c r="B90" s="76"/>
      <c r="C90" s="76"/>
      <c r="D90" s="76"/>
      <c r="E90" s="76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</row>
    <row r="91" spans="1:37" ht="12.75">
      <c r="A91" s="75"/>
      <c r="B91" s="76"/>
      <c r="C91" s="76"/>
      <c r="D91" s="76"/>
      <c r="E91" s="76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</row>
    <row r="92" spans="1:37" ht="12.75">
      <c r="A92" s="75"/>
      <c r="B92" s="76"/>
      <c r="C92" s="76"/>
      <c r="D92" s="76"/>
      <c r="E92" s="7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</row>
    <row r="93" spans="1:37" ht="12.75">
      <c r="A93" s="75"/>
      <c r="B93" s="76"/>
      <c r="C93" s="76"/>
      <c r="D93" s="76"/>
      <c r="E93" s="76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</row>
    <row r="94" spans="1:37" ht="12.75">
      <c r="A94" s="75"/>
      <c r="B94" s="76"/>
      <c r="C94" s="76"/>
      <c r="D94" s="76"/>
      <c r="E94" s="76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</row>
    <row r="95" spans="1:37" ht="12.75">
      <c r="A95" s="75"/>
      <c r="B95" s="76"/>
      <c r="C95" s="76"/>
      <c r="D95" s="76"/>
      <c r="E95" s="76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</row>
    <row r="96" spans="1:37" ht="12.75">
      <c r="A96" s="75"/>
      <c r="B96" s="76"/>
      <c r="C96" s="76"/>
      <c r="D96" s="76"/>
      <c r="E96" s="76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</row>
    <row r="97" spans="1:37" ht="12.75">
      <c r="A97" s="75"/>
      <c r="B97" s="76"/>
      <c r="C97" s="76"/>
      <c r="D97" s="76"/>
      <c r="E97" s="76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</row>
    <row r="98" spans="1:37" ht="12.75">
      <c r="A98" s="75"/>
      <c r="B98" s="76"/>
      <c r="C98" s="76"/>
      <c r="D98" s="76"/>
      <c r="E98" s="76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</row>
    <row r="99" spans="1:37" ht="12.75">
      <c r="A99" s="75"/>
      <c r="B99" s="76"/>
      <c r="C99" s="76"/>
      <c r="D99" s="76"/>
      <c r="E99" s="76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</row>
    <row r="100" spans="1:37" ht="12.75">
      <c r="A100" s="75"/>
      <c r="B100" s="76"/>
      <c r="C100" s="76"/>
      <c r="D100" s="76"/>
      <c r="E100" s="7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</row>
    <row r="101" spans="1:37" ht="12.75">
      <c r="A101" s="75"/>
      <c r="B101" s="76"/>
      <c r="C101" s="76"/>
      <c r="D101" s="76"/>
      <c r="E101" s="76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</row>
    <row r="102" spans="1:37" ht="12.75">
      <c r="A102" s="75"/>
      <c r="B102" s="76"/>
      <c r="C102" s="76"/>
      <c r="D102" s="76"/>
      <c r="E102" s="76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</row>
    <row r="103" spans="1:37" ht="12.75">
      <c r="A103" s="75"/>
      <c r="B103" s="76"/>
      <c r="C103" s="76"/>
      <c r="D103" s="76"/>
      <c r="E103" s="76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</row>
    <row r="104" spans="1:37" ht="12.75">
      <c r="A104" s="75"/>
      <c r="B104" s="76"/>
      <c r="C104" s="76"/>
      <c r="D104" s="76"/>
      <c r="E104" s="76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</row>
    <row r="105" spans="1:37" ht="12.75">
      <c r="A105" s="75"/>
      <c r="B105" s="76"/>
      <c r="C105" s="76"/>
      <c r="D105" s="76"/>
      <c r="E105" s="76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</row>
    <row r="106" spans="1:37" ht="12.75">
      <c r="A106" s="75"/>
      <c r="B106" s="76"/>
      <c r="C106" s="76"/>
      <c r="D106" s="76"/>
      <c r="E106" s="76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</row>
    <row r="107" spans="1:37" ht="12.75">
      <c r="A107" s="75"/>
      <c r="B107" s="76"/>
      <c r="C107" s="76"/>
      <c r="D107" s="76"/>
      <c r="E107" s="76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</row>
    <row r="108" spans="1:37" ht="12.75">
      <c r="A108" s="75"/>
      <c r="B108" s="76"/>
      <c r="C108" s="76"/>
      <c r="D108" s="76"/>
      <c r="E108" s="76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</row>
    <row r="109" spans="1:37" ht="12.75">
      <c r="A109" s="75"/>
      <c r="B109" s="76"/>
      <c r="C109" s="76"/>
      <c r="D109" s="76"/>
      <c r="E109" s="76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</row>
    <row r="110" spans="1:37" ht="12.75">
      <c r="A110" s="75"/>
      <c r="B110" s="76"/>
      <c r="C110" s="76"/>
      <c r="D110" s="76"/>
      <c r="E110" s="76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</row>
    <row r="111" spans="1:37" ht="12.75">
      <c r="A111" s="75"/>
      <c r="B111" s="76"/>
      <c r="C111" s="76"/>
      <c r="D111" s="76"/>
      <c r="E111" s="76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</row>
    <row r="112" spans="1:37" ht="12.75">
      <c r="A112" s="75"/>
      <c r="B112" s="76"/>
      <c r="C112" s="76"/>
      <c r="D112" s="76"/>
      <c r="E112" s="76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</row>
    <row r="113" spans="1:37" ht="12.75">
      <c r="A113" s="75"/>
      <c r="B113" s="76"/>
      <c r="C113" s="76"/>
      <c r="D113" s="76"/>
      <c r="E113" s="76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</row>
    <row r="114" spans="1:37" ht="12.75">
      <c r="A114" s="75"/>
      <c r="B114" s="76"/>
      <c r="C114" s="76"/>
      <c r="D114" s="76"/>
      <c r="E114" s="76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</row>
    <row r="115" spans="1:37" ht="12.75">
      <c r="A115" s="75"/>
      <c r="B115" s="76"/>
      <c r="C115" s="76"/>
      <c r="D115" s="76"/>
      <c r="E115" s="76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</row>
    <row r="116" spans="1:37" ht="12.75">
      <c r="A116" s="75"/>
      <c r="B116" s="76"/>
      <c r="C116" s="76"/>
      <c r="D116" s="76"/>
      <c r="E116" s="76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</row>
    <row r="117" spans="1:37" ht="12.75">
      <c r="A117" s="75"/>
      <c r="B117" s="76"/>
      <c r="C117" s="76"/>
      <c r="D117" s="76"/>
      <c r="E117" s="76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</row>
    <row r="118" spans="1:37" ht="12.75">
      <c r="A118" s="75"/>
      <c r="B118" s="76"/>
      <c r="C118" s="76"/>
      <c r="D118" s="76"/>
      <c r="E118" s="76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</row>
    <row r="119" spans="1:37" ht="12.75">
      <c r="A119" s="75"/>
      <c r="B119" s="76"/>
      <c r="C119" s="76"/>
      <c r="D119" s="76"/>
      <c r="E119" s="76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</row>
    <row r="120" spans="1:37" ht="12.75">
      <c r="A120" s="75"/>
      <c r="B120" s="76"/>
      <c r="C120" s="76"/>
      <c r="D120" s="76"/>
      <c r="E120" s="76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</row>
    <row r="121" spans="1:37" ht="12.75">
      <c r="A121" s="75"/>
      <c r="B121" s="76"/>
      <c r="C121" s="76"/>
      <c r="D121" s="76"/>
      <c r="E121" s="76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</row>
    <row r="122" spans="1:37" ht="12.75">
      <c r="A122" s="75"/>
      <c r="B122" s="76"/>
      <c r="C122" s="76"/>
      <c r="D122" s="76"/>
      <c r="E122" s="76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</row>
    <row r="123" spans="1:37" ht="12.75">
      <c r="A123" s="75"/>
      <c r="B123" s="76"/>
      <c r="C123" s="76"/>
      <c r="D123" s="76"/>
      <c r="E123" s="76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</row>
    <row r="124" spans="1:37" ht="12.75">
      <c r="A124" s="75"/>
      <c r="B124" s="76"/>
      <c r="C124" s="76"/>
      <c r="D124" s="76"/>
      <c r="E124" s="76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</row>
  </sheetData>
  <sheetProtection password="CE28" sheet="1" formatCells="0" formatColumns="0" formatRows="0"/>
  <mergeCells count="21">
    <mergeCell ref="J2:L4"/>
    <mergeCell ref="M12:M16"/>
    <mergeCell ref="K12:K16"/>
    <mergeCell ref="R12:R16"/>
    <mergeCell ref="U2:X2"/>
    <mergeCell ref="O18:P18"/>
    <mergeCell ref="T12:T16"/>
    <mergeCell ref="V4:W4"/>
    <mergeCell ref="V5:W5"/>
    <mergeCell ref="V6:W6"/>
    <mergeCell ref="V7:W7"/>
    <mergeCell ref="L22:V22"/>
    <mergeCell ref="V3:W3"/>
    <mergeCell ref="M44:M48"/>
    <mergeCell ref="T44:T48"/>
    <mergeCell ref="R44:R48"/>
    <mergeCell ref="N47:Q47"/>
    <mergeCell ref="P31:Q31"/>
    <mergeCell ref="V8:W8"/>
    <mergeCell ref="O26:P26"/>
    <mergeCell ref="P24:R24"/>
  </mergeCells>
  <hyperlinks>
    <hyperlink ref="J2:L4" r:id="rId1" display="Jignesh.Parmar,                                 www.electricalnotes.wordpress.com, jiguparmar@yahoo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2012-07-22T13:49:10Z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